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14400" windowHeight="12300" activeTab="0"/>
  </bookViews>
  <sheets>
    <sheet name="F4.1 LP " sheetId="4" r:id="rId1"/>
    <sheet name="F4.2 LP " sheetId="5" r:id="rId2"/>
    <sheet name="Sheet2" sheetId="7" r:id="rId3"/>
  </sheets>
  <definedNames>
    <definedName name="_xlnm._FilterDatabase" localSheetId="0" hidden="1">'F4.1 LP '!$A$6:$K$40</definedName>
    <definedName name="_xlnm._FilterDatabase" localSheetId="1" hidden="1">'F4.2 LP '!$A$6:$L$42</definedName>
  </definedNames>
  <calcPr calcId="162913" refMode="R1C1"/>
</workbook>
</file>

<file path=xl/sharedStrings.xml><?xml version="1.0" encoding="utf-8"?>
<sst xmlns="http://schemas.openxmlformats.org/spreadsheetml/2006/main" count="318" uniqueCount="148">
  <si>
    <t>Nr. Lot</t>
  </si>
  <si>
    <t>Denumire Lot</t>
  </si>
  <si>
    <t>33100000-1</t>
  </si>
  <si>
    <t>Cod CPV</t>
  </si>
  <si>
    <t>Denumirea poziției</t>
  </si>
  <si>
    <t>Modelul articolului</t>
  </si>
  <si>
    <t>Ţara de origine</t>
  </si>
  <si>
    <t>Produ-cătorul</t>
  </si>
  <si>
    <t>Specificarea tehnică deplină solicitată de către autoritatea contractantă</t>
  </si>
  <si>
    <t>Specificarea tehnică deplină propusă de către ofertant</t>
  </si>
  <si>
    <t>Standarde de referinţă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</si>
  <si>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</si>
  <si>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</si>
  <si>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</si>
  <si>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</si>
  <si>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</si>
  <si>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</si>
  <si>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</si>
  <si>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 xml:space="preserve">Specificaţii tehnice (F4.1) </t>
  </si>
  <si>
    <t>Semnat:_______________ Numele, Prenumele:_____________________________ În calitate de: ________________</t>
  </si>
  <si>
    <t>Ofertantul: _______________________ Adresa: ______________________________</t>
  </si>
  <si>
    <t xml:space="preserve">Specificaţii tehnice (F4.2) </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</si>
  <si>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</si>
  <si>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</si>
  <si>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</si>
  <si>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</si>
  <si>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</si>
  <si>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</si>
  <si>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</si>
  <si>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</si>
  <si>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</si>
  <si>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 xml:space="preserve">LP nr. </t>
  </si>
  <si>
    <t>ml</t>
  </si>
  <si>
    <t>set</t>
  </si>
  <si>
    <t>Valoarea estimată</t>
  </si>
  <si>
    <t>Clemă (cronţang), tipI</t>
  </si>
  <si>
    <t>Azopiram</t>
  </si>
  <si>
    <t>Potasiu permanganat, 0,1N</t>
  </si>
  <si>
    <t xml:space="preserve">Certificare:
- Fișa tehnică de securitate conform  Regulamentului CE nr.1907 din 18 decembrie 2006 (REACH)
- confirmare că produsul va fi nu mai mic de 80% din termenul total de valabilitate a acestuia
-confirmarea prezentării certificatului de calitate pentru fiecare lot la fiecare tranşă
Destinaţie: Pentru examinări de laborator.
Proprietăţi: Cristale, de culoare violet, miros inodor
Formula chimică – KMnO4
Forma de ambalare:  fixanal  ermetic închis, etichetare conform cu Directivele EC (denumirea reactivului, formula chimică, data de pregă tire, valabilitatea şi condiţiile de păstrare.
</t>
  </si>
  <si>
    <t>Oxalat de sodiu</t>
  </si>
  <si>
    <t xml:space="preserve">Certificare:
- Fișa tehnică de securitate conform  Regulamentului CE nr.1907 din 18 decembrie 2006 (REACH)
- confirmare că produsul va fi nu mai mic de 80% din termenul total de valabilitate a acestuia
-confirmarea prezentării certificatului de calitate pentru fiecare lot la fiecare tranşă
Destinaţie:  Pentru  examinări de laborator.
Proprietăţi: solid albă,fără miros, masa mol-133.999 g/mol;
Formula chimică –Na2 C2O4
Forma de ambalare: ermetic închis în vas de sticlă sau de plastic, etichetare conform cu Directivele EC (denumirea reactivului, formula chimică, data de pregătire, valabilitatea  şi condiţiile de păstrare).
</t>
  </si>
  <si>
    <t xml:space="preserve">Glucosa –monohidrat D+        </t>
  </si>
  <si>
    <t xml:space="preserve">Certificare:
- Fișa tehnică de securitate conform  Regulamentului CE nr.1907 din 18 decembrie 2006 (REACH)
- confirmare că produsul va fi nu mai mic de 80% din termenul total de valabilitate a acestuia
-confirmarea prezentării certificatului de calitate pentru fiecare lot la fiecare tranşă
Destinaţie: pentru producerea preparatelor biomedicale din sînge .
Proprietăţi: pulbere de culoare albă, chimic curată.
Formula chimică – C6H12O6 x H2O
Forma de ambalare: ermetic închis în vas de sticlă întunecat sau de plastic, cu etichetă pe ambalaj,pe care este necesar de a fi indicată denumirea reactivului,formula chimică,data de pregătire, valabilitatea  şi condiţiile de păstrare
</t>
  </si>
  <si>
    <t>Amoniac soluţie 25%</t>
  </si>
  <si>
    <t xml:space="preserve">Certificare:
- Fișa tehnică de securitate conform  Regulamentului CE nr.1907 din 18 decembrie 2006 (REACH)
- confirmare că produsul va fi nu mai mic de 80% din termenul total de valabilitate a acestuia
-confirmarea prezentării certificatului de calitate pentru fiecare lot la fiecare tranşă
 Destinaţie:  Pentru  fabricarea produselor biomedicale din sînge şi examinări de laborator.
Proprietăţi: Lichid limpede, încolor, miros –înţepător, concen traţia nu mai puţin 25%
Formula chimică – NH4OH
Forma de ambalare: ermetic închis, etichetare conform cu Directivele EC (denumirea reactivului, formula chimică, data de pregătire, valabilitatea şi condiţiile de păstrare.
</t>
  </si>
  <si>
    <t xml:space="preserve">Hidrogenocarbonat de sodiu                     </t>
  </si>
  <si>
    <t xml:space="preserve">Certificare:
- Fișa tehnică de securitate conform  Regulamentului CE nr.1907 din 18 decembrie 2006 (REACH)
- confirmare că produsul va fi nu mai mic de 80% din termenul total de valabilitate a acestuia
-confirmarea prezentării certificatului de calitate pentru fiecare lot la fiecare tranşă
Destinaţie: pentru fracţionarea imunoglobulinilor, producerea imunoglobulinelor  şi Glunatului.
Proprietăţi: pulbere de culoare albă, chimic curată.
Formula chimică –NaHCO3
Forma de ambalare:  ermetic închis în vas de sticlă sau de plastic, etichetare conform cu Directivele EC (denumirea reactivului, formula chimică, data de pregătire, valabilitatea  şi condiţiile de păstrare.
</t>
  </si>
  <si>
    <t xml:space="preserve">Verde de briliant </t>
  </si>
  <si>
    <t xml:space="preserve">Certificare:
- Fișa tehnică de securitate conform  Regulamentului CE nr.1907 din 18 decembrie 2006 (REACH)
- confirmare că produsul va fi nu mai mic de 80% din termenul total de valabilitate a acestuia
-confirmarea prezentării certificatului de calitate pentru fiecare lot la fiecare tranşă
Destinaţie: pentru colorarea serului standard izohemoaglutinant AB0.
Proprietăţi: Cristale/pulbere aurii sau albastru, sau verde, sau albastru-verde strălucitor.
Formula chimică: C27H34N2O4S
Forma de ambalare: ermetic închis în vas de sticlă întunecat sau de plastic, cu etichetă pe ambalaj, pe care este necesar de a fi indicată denumirea reactivului, formula chimică, data de pregătire, valabilitatea şi condiţiile de păstrare.
</t>
  </si>
  <si>
    <t>Levomicetină  (chloramphenicolum)</t>
  </si>
  <si>
    <t xml:space="preserve">Certificare:
- Fișa tehnică de securitate conform  Regulamentului CE nr.1907 din 18 decembrie 2006 (REACH)
- confirmare că produsul va fi nu mai mic de 80% din termenul total de valabilitate a acestuia
-confirmarea prezentării certificatului de calitate pentru fiecare lot la fiecare tranşă
Destinaţie: Preparat antibacterian ,
spectru larg de actiune, se utilizează la pregătirea conservantului  pentru producerea  eritrocitelor standard
Proprietăţi: pulbere de culoare gălbue,  chimic curat,putin solubil în soluţii apoase ,uşor solubil în alcool etilic.Formula chimică –C11H12Cl2N2O5
Forma de ambalare: ermetic închis în vas de sticlă întunecat sau de plastic, cu etichetă pe ambalaj, pe care este necesar de a fi indicată denumirea reactivului, formula chimică, data de pregătire, valabilitatea şi condiţiile de păstrare.
</t>
  </si>
  <si>
    <t>Azid de sodiu</t>
  </si>
  <si>
    <t xml:space="preserve">Certificare:
- Fișa tehnică de securitate conform  Regulamentului CE nr.1907 din 18 decembrie 2006 (REACH)
- confirmare că produsul va fi nu mai mic de 80% din termenul total de valabilitate a acestuia
-confirmarea prezentării certificatului de calitate pentru fiecare lot la fiecare tranşă
Destinaţie: pentru producerea Serului standard izohemaglutinant 0AB.
Proprietăţi: pulbere de culoare albă, chimic curat.
Formula chimică:  NaN3
Forma de ambalare: ermetic închis în vas de sticlă sau de plastic, etichetare conform cu Directivele EC (denumirea reactivului, formula chimică,data de pregătire, valabilitatea  şi condiţiile de păstrare.
Număr CAS:  26628-22-8.
</t>
  </si>
  <si>
    <t>Sulfid de sodiu</t>
  </si>
  <si>
    <t xml:space="preserve">Certificare:
- Fișa tehnică de securitate conform  Regulamentului CE nr.1907 din 18 decembrie 2006 (REACH) 
- confirmarea precum la livrare termenul de valabilitate a - produsului va fi nu mai mic de 80% din termenul total de valabilitate a acestuia
- confirmarea prezentării certificatului de calitate pentru fiecare lot la fiecare tranşă;
Destinaţie: Pentru examinări de laborator.
Proprietăţi: Cristale incolore, solubile în apă, chimic curat.
Formula chimică – Na2Sx9H2O
Concentraţie: 97%
Forma de ambalare:  ermetic închis, etichetare conform cu Directivele EC (denumirea reactivului, formula chimică, data de pregă tire, valabilitatea şi condiţiile de păstrare).
</t>
  </si>
  <si>
    <t>Oxalat de amoniu</t>
  </si>
  <si>
    <t xml:space="preserve">Certificare:
- Fișa tehnică de securitate conform  Regulamentului CE nr.1907 din 18 decembrie 2006 (REACH) 
- confirmarea precum la livrare termenul de valabilitate a - produsului va fi nu mai mic de 80% din termenul total de valabilitate a acestuia
- confirmarea prezentării certificatului de calitate pentru fiecare lot la fiecare tranşă;
Destinaţie: Pentru examinări de laborator.
Proprietăţi: Solid încolor, solubil în apă.
Formula chimică – (СOONH4)2 x H2O
Forma de ambalare:  ermetic închis, etichetare conform cu Directivele EC (denumirea reactivului, formula chimică, data de pregătire, valabilitatea şi condiţiile de păstrare.
</t>
  </si>
  <si>
    <t>Acetat de plumb</t>
  </si>
  <si>
    <t xml:space="preserve">Certificare:
- Fișa tehnică de securitate conform  Regulamentului CE nr.1907 din 18 decembrie 2006 (REACH) 
- confirmarea precum la livrare termenul de valabilitate a - produsului va fi nu mai mic de 80% din termenul total de valabilitate a acestuia
- confirmarea prezentării certificatului de calitate pentru fiecare lot la fiecare tranşă;
Destinaţie: Pentru examinări de laborator.
Proprietăţi: Solid, alb, miros înţepător 
Formula chimică – C4H6O4Pbx3H2O
Forma de ambalare: ermetic închis, etichetare conform cu Directivele EC (denumirea reactivului, formula chimică, data de pregătire, valabilitatea şi condiţiile de păstrare.
</t>
  </si>
  <si>
    <t>Carbonat de calciu</t>
  </si>
  <si>
    <t xml:space="preserve">Certificare:
- Fișa tehnică de securitate conform  Regulamentului CE nr.1907 din 18 decembrie 2006 (REACH) 
- confirmarea precum la livrare termenul de valabilitate a - produsului va fi nu mai mic de 80% din termenul total de valabilitate a acestuia
- confirmarea prezentării certificatului de calitate pentru fiecare lot la fiecare tranşă;
Destinaţie: Pentru examinări de laborator.
Proprietăţi: Pulbere de culoare albă, miros inodor.
Formula chimică – CaCO3
Forma de ambalare:  ermetic închis, etichetare conform cu Directivele EC (denumirea reactivului, formula chimică, data de pregătire, valabilitatea şi condiţiile de păstrare.
</t>
  </si>
  <si>
    <t>Clorură de bariu</t>
  </si>
  <si>
    <t xml:space="preserve">Certificare:
- Fișa tehnică de securitate conform  Regulamentului CE nr.1907 din 18 decembrie 2006 (REACH) 
- confirmarea precum la livrare termenul de valabilitate a - produsului va fi nu mai mic de 80% din termenul total de valabilitate a acestuia
- confirmarea prezentării certificatului de calitate pentru fiecare lot la fiecare tranşă;
Destinaţie:  Pentru examinări de laborator. 
Proprietăţi: Solid încolor, fără miros, uşor solubil în apă.
Formula chimică – Ba Cl2x 2H2O
Forma de ambalare: ermetic închis, etichetare conform cu Directivele EC (denumirea reactivului, formula chimică, data de pregătire, valabilitatea şi condiţiile de păstrare.
</t>
  </si>
  <si>
    <t>Etacridină lactat</t>
  </si>
  <si>
    <t xml:space="preserve">Certificare:
- Fișa tehnică de securitate conform  Regulamentului CE nr.1907 din 18 decembrie 2006 (REACH) 
- confirmarea precum la livrare termenul de valabilitate a - produsului va fi nu mai mic de 80% din termenul total de valabilitate a acestuia
- confirmarea prezentării certificatului de calitate pentru fiecare lot la fiecare tranşă;
Destinaţie: Pentru pregătirea pastei Unna
Proprietăţi: Solid,pulbere microcristalică galbenă, fără miros,gust amar, ușor solubil în apă,insolubil în alcool etilic, chimic curat, efect antimicrobian.
Formula chimică - C15H15N3O
Forma de ambalare:  ermetic închis, etichetare conform cu Directivele EC (denumirea reactivului, formula chimică, data de pregătire, valabilitatea şi condiţiile de păstrare;
</t>
  </si>
  <si>
    <t>Toxin stafilococic</t>
  </si>
  <si>
    <t>Standard alfastafilalizin</t>
  </si>
  <si>
    <t>Anatoxină antistafilococică</t>
  </si>
  <si>
    <t>Set pentru electroforeză</t>
  </si>
  <si>
    <t>Set pentru determinarea glucozei</t>
  </si>
  <si>
    <t>Stripuri B.Stearothermophilius</t>
  </si>
  <si>
    <t>Spiritus aethylicus 70% -1000 ml</t>
  </si>
  <si>
    <t>Dezinfecţia suprafețelor cu semnificație epidemiologică cît și alte tipuri de suprafețe        (alternativa 1)</t>
  </si>
  <si>
    <t>Pentru dezinfecţia articolelor de uz medical, ainstrumentariului medical şi articolelor medicale cu semnificaţie epidemiologic sporită</t>
  </si>
  <si>
    <t>Dezinfecţia igienică şi chirurgicală a mîinilor</t>
  </si>
  <si>
    <t xml:space="preserve">Sistem de transfuzie cu ac de polimer </t>
  </si>
  <si>
    <t xml:space="preserve">Seringa, cu ac, 20 ml sau 24ml, 3 compon, ac 21Gx1½  0,8x40mm, sterila, </t>
  </si>
  <si>
    <t xml:space="preserve">Seringa, cu ac, 5ml sau 6ml, 3 compon, ac 22Gx1½  0,7x40mm, sterila </t>
  </si>
  <si>
    <t>Bandaj (Fase) de tifon, 7m x 14cm, nesterila, densitatea min. 32 g/m2</t>
  </si>
  <si>
    <t xml:space="preserve">Tifon medical nesteril, 90 cm, densitatea min. 32 g/m2 </t>
  </si>
  <si>
    <t>Emplastru ~ 2.5x500cm</t>
  </si>
  <si>
    <t>Cearșafuri medicale 200*90 cm</t>
  </si>
  <si>
    <t>33100000-10</t>
  </si>
  <si>
    <t>33100000-13</t>
  </si>
  <si>
    <t>33100000-14</t>
  </si>
  <si>
    <t>33100000-17</t>
  </si>
  <si>
    <t>33100000-19</t>
  </si>
  <si>
    <t>33100000-22</t>
  </si>
  <si>
    <t>33100000-23</t>
  </si>
  <si>
    <t>33100000-27</t>
  </si>
  <si>
    <t>33100000-38</t>
  </si>
  <si>
    <t>33100000-42</t>
  </si>
  <si>
    <t>33100000-44</t>
  </si>
  <si>
    <t>33100000-45</t>
  </si>
  <si>
    <t>33100000-46</t>
  </si>
  <si>
    <t>33100000-49</t>
  </si>
  <si>
    <t>33100000-54</t>
  </si>
  <si>
    <t>33100000-55</t>
  </si>
  <si>
    <t>33100000-56</t>
  </si>
  <si>
    <t>33100000-57</t>
  </si>
  <si>
    <t>33100000-72</t>
  </si>
  <si>
    <t>33100000-73</t>
  </si>
  <si>
    <t>33100000-81</t>
  </si>
  <si>
    <t>33100000-87</t>
  </si>
  <si>
    <t>33100000-88</t>
  </si>
  <si>
    <t>33100000-91</t>
  </si>
  <si>
    <t>33100000-92</t>
  </si>
  <si>
    <t>33100000-95</t>
  </si>
  <si>
    <t>33100000-97</t>
  </si>
  <si>
    <t>33100000-99</t>
  </si>
  <si>
    <t>33100000-103</t>
  </si>
  <si>
    <t>33100000-104</t>
  </si>
  <si>
    <t>33100000-107</t>
  </si>
  <si>
    <t>33100000-109</t>
  </si>
  <si>
    <t>bucată</t>
  </si>
  <si>
    <t>kg</t>
  </si>
  <si>
    <t>fiole</t>
  </si>
  <si>
    <t>litri</t>
  </si>
  <si>
    <t>gr</t>
  </si>
  <si>
    <t>flacon</t>
  </si>
  <si>
    <t>metri</t>
  </si>
  <si>
    <t>rulou</t>
  </si>
  <si>
    <t>Total</t>
  </si>
  <si>
    <t xml:space="preserve">
Prezenţa instrucţiunii de utilizare a produsului, în limba de stat, în care se confirmă cerințele produsului;
-  Confirmarea prezentării certificatului de calitate pentru fiecare lot la fiecare tranşă;
Destinaţia: pentru realizarea procesului de filtrare a preparatelor biomedicale din sînge, la toate  etapele de producere.
Proprietăţi:  
a)tip - medical
b)lungimea – 260 mm.,
c)cu vîrf drept, fără zîmţi.
d) din oţel inoxidabil, rezistent la agenţi chimici.
Forma de ambalare: livrat în ambalaj, marcat şi etichetat de producător cu menţionarea datelor de identitate.
</t>
  </si>
  <si>
    <t xml:space="preserve">
- confirmare că produsul va fi nu mai mic de 80% din termenul total de valabilitate a acestuia
-confirmarea prezentării certificatului de calitate pentru fiecare lot la fiecare tranşă
Destinaţie: pentru controlul calităţii în pregătirea instrumentariului medical şi veselei de laborator.
Proprietăţi: conţine amidopirina 10%, anilina 0,10-0,15%, acid clorhidric.
Forma de ambalare: livrat în ambalaj, marcat şi etichetat de producător cu menţionarea datelor de identitate (denumire produs, număr lot/serie, termenii de valabilitate, condiţiile de păstrare).
</t>
  </si>
  <si>
    <t xml:space="preserve">  
- prezenţa instrucţiunii de utilizare a produsului, în limba de stat, în care se confirmă cerințele produsului.
- confirmarea precum la livrare termenul de valabilitate a produsului va fi nu mai mic de 80% din termenul total de valabilitate a acestuia
- confirmarea prezentării certificatului de calitate pentru fiecare lot la fiecare tranşă;
- confirmarea efectuării programării mersului reacţiilor de testare şi examinare de laborator la echipamentul existent în Centrele de Transfuzie a Sîngelui
Destinaţie: pentru determinarea activităţii factorului VIII în ser/plasma umană de donator şi preparate sanguine;
Destinaţie: pentru aprecierea fracţiei proteice prin metoda electroforeză în preparate biomedicale din sînge. 
Proprietăţi:
Metoda de determinare – electroforeză;
Conţinutul setului:
-Bufer SPE –3 fl (3x100 ml bufer concentrat),
-Colorant concentrat - 1 fl (1x100ml)
-Hîrtie de filtru 2 x 10 buc
-Aplicator 2x10 buc
-Peliculă cu agarogeloza 10 buc pentru 10 examinări/gel.
Forma de ambalare: Flacoane, livrate în ambalaj securizat, marcat şi etichetat de producător cu menţionarea datelor de identitate (denumire, număr lot, seria, termenii de valabilitate, condiţii de păstrare). Datele de identitate expuse pe cutie vor coincide în mod obligator cu cele de pe etichetele fiecărei componente a setului.
</t>
  </si>
  <si>
    <t xml:space="preserve">
- prezenţa instrucţiunii de utilizare a produsului, în limba de stat, în care se confirmă cerințele produsului.
- confirmarea precum la livrare termenul de valabilitate a produsului va fi nu mai mic de 80% din termenul total de valabilitate a acestuia
- confirmarea prezentării certificatului de calitate pentru fiecare lot la fiecare tranşă;
- confirmarea efectuării programării mersului reacţiilor de testare şi examinare de laborator la echipamentul existent în Centrele de Transfuzie a Sîngelui
Destinaţie:  Pentru examinări de laborator . 
Proprietăţi:
a)Reagent N1, 5fl x 80ml=400ml
b)Reagent N2, 1fl x 100ml
c)Glucoza Standard100mg/dl, 1fl x 5ml
Forma de ambalare: Livrate în ambalaj securizat, marcat şi etichetat de producător cu menţionarea datelor de identitate (denumire, număr lot, seria, termenii de valabilitate, condiţii de păstrare). Datele de identitate expuse pe cutie vor coincide în mod obligator cu cele de pe etichetele fiecărei componente a setului.
</t>
  </si>
  <si>
    <t xml:space="preserve">
- prezenţa instrucţiunii de utilizare a produsului, în limba de stat, în care se confirmă cerințele produsului.
- confirmarea precum la livrare termenul de valabilitate a produsului va fi nu mai mic de 80% din termenul total de valabilitate a acestuia
- confirmarea prezentării certificatului de calitate pentru fiecare lot la fiecare tranşă;
- confirmarea efectuării programării mersului reacţiilor de testare şi examinare de laborator la echipamentul existent în Centrele de Transfuzie a Sîngelui.
Destinaţie: pentru controlul sterilizării.
Proprietăţi: Indicator
a)biologic; 
b)din hîrtie sub formă de benzi.
Temperatură de sterilizare: plus,121°C, 132°C, 180°C.
Forma de ambalare: livrate în ambalaj, marcat şi etichetat de producător cu menţionarea datelor de identitate (denumire, număr lot, seria, termenii de valabilitate, condiţii de păstrare) cu prezenţa notificării “DE UZ UNIC
</t>
  </si>
  <si>
    <t xml:space="preserve">
- confirmarea prezentării certificatului de calitate pentru fiecare lot la fiecare tranşă;
confirmare precum la livrare  termenul de valabilitate a produsului va fi nu mai mic de 80% din termenul total de valabilitate a acestuia.
Destinaţie: pentru prelucrarea utilajului în profilaxia infecțiilor nozocomiale 
Proprietăţi alcool etilic 70%
DCI-ul substanţei active
Spiritus aethylicus
Compoziţia
100 ml soluție conține:
Substanţa activă:alcool etilic 96%-72,92ml;
excipienți: apă purificată.
Forma de ambalare: livrate în ambalaj, marcat şi etichetat de producător cu menţionarea datelor de identitate (denumire, număr lot/ seria, condiţii de păstrare
</t>
  </si>
  <si>
    <t xml:space="preserve">*cantitate  suficientă  pentru  soluția  de lucru  
Certificări:
confirmarea precum la livrare termenul de valabilitate a produsului va fi nu mai mic de 80% din termenul total de valabilitate a acestuia; 
-certificatul de înregistrare de stat/avizare sanitară a produsului biodistructiv și/sau eliberat de autoritatea națională competentă în domeniu și/sau cerificat de înregistrare în Registrul de stat a dispozitivelor medicale emis de Agenția Medicamentelor și Dispozitivelor Medicale;                                               
- fișa tehnică de securitate a produsului chimic – copie sau original – în limba de circulație internațională și traducerea în limba romînă, confirmată prin aplicarea semnăturii și ștampilei Participantului
- confirmarea prezentării certificatului de calitate pentru fiecare lot
-instrucțiunea de utilizare a produsului, în limba engleză sau rusă inclusive cu traducerea în limba de stat la livrare, copies au original confirmată prin semnătura și ștampila participantului
Destinație: pentru asigurarea regimului sanitar și profilaxia infecțiilor nozocomiale
Cerințe Tehnice:
Acțiunea dezinfectantului: 
a)virucidă
b)bactericidă,
c)tuberculocidă, 
d)fungicidă,
e)sporicidă
Proprietăţi: 
a)substanţă activă: diclorizocianurat de sodiu, 
b)produs concentrat solid (comprimate,  tablete sau pastile);
Expoziția: pînă la 30 minute  
Termen total de valabilitate produs nu mai puțin de 2 ani  
Forma de ambalare: livrate în ambalaj, marcat şi etichetat de producător cu menţionarea datelor de identitate (denumire, număr lot, seria, termenii de valabilitate, condiţii de păstrare) 
</t>
  </si>
  <si>
    <t xml:space="preserve">Certificări:
-confirmarea precum la livrare termenul de valabilitate a produsului va fi nu mai mic de 80% din termenul total de valabilitate a acestuia; 
-certificatul de înregistrare de stat/avizare sanitară a produsului biodistructiv și/sau eliberat de autoritatea națională competentă în domeniu și/sau cerificat de înregistrare în Registrul de stat a dispozitivelor medicale emis de Agenția Medicamentelor și Dispozitivelor Medicale;                                               
- fișa tehnică de securitate a produsului chimic – copie sau original – în limba de circulație internațională și traducerea în limba romînă, confirmată prin aplicarea semnăturii și ștampilei Participantului
- confirmarea prezentării certificatului de calitate pentru fiecare lot
-instrucțiunea de utilizare a produsului, în limba engleză sau rusă inclusive cu traducerea în limba de stat la livrare, copies au original confirmată prin semnătura și ștampila participantului
Destinație: pentru asigurarea regimului sanitar și profilaxia infecțiilor nozocomiale
Cerințe tehnice:
Acțiunea dezinfectantului:
a)virucidă
b)bactericidă,
c)tuberculocidă,
d)fungicidă,
e)sporicidă
Proprietăţi:
a) substanța activă: peroxid de hidrogen de la 30%-40%
b) produs concentrat lichid
c) utilizare simultan pentru dezinfecţie  și  prelucrare
Expoziția: 120 minute  
Termen total de valabilitate produs nu mai puțin de 2 ani  
Forma de ambalare: livrate în ambalaj, marcat şi etichetat de producător cu menţionarea datelor de identitate (denumire, număr lot, seria, termenii de valabilitate, condiţii de păstrare)
</t>
  </si>
  <si>
    <t xml:space="preserve">
- prezenţa instrucţiunii de utilizare a produsului, în limba de stat, în care se confirmă cerințele produsului;
- confirmarea prezentării certificatului de calitate pentru fiecare lot la fiecare tranşă;
- confirmarea precum la livrare termenul de valabilitate a produsului va fi nu mai mic de 80% din termenul total de valabilitate a acestuia;
- prezentarea a 5 unităţi pentru testarea tehnică, acestea fiind însoţite de certificate de calitate. 
Destinaţia:  pentru transfuzia componentelor sanguine 
Proprietăţile componentelor obligatorii a sistemei:
- Cu acul care se introduce în flacon din polimer. Steril. 
- tub flexibil din PVC  pentru uz medical, semirigid, care își reia forma rapid după îndoire, pe care este montată camera de numărat picături cu filtru care nu permite trecerea impurităților;
- cameră de aer cu supapă și picurător care crează câte 20 picături din (1.0+-0.1)g de apă distilată la temperatura (20+-2)°C;
- clema cu rola pentru reglarea debitului; 
- manson de cauciuc între tub și acul metalic pentru administrarea suplimentară a medicamentelor;
- tipul de conectare a tubului și acului Luer-Slip, 
- lungimea tubului minim 155cm maxim 165cm
- acul metalic al perfuzorului este fabricat din oțel-inox, dimensiunea 18G x 1 1/2,  apirogen, netoxic, 
Forma de ambalare: livrat în în ambalaj securizat, marcat şi etichetat de producător cu menţionarea datelor de identitate (denumire, număr lot/serie, termeni de valabilitate, condiţii de păstrare) şi prezenţa notificărilor „DE UZ UNIC”, „STERIL”. Datele de identitate expuse pe ambalaj vor coincide în mod obligator cu cele de pe fiecare set sau componentă a acestuia.
</t>
  </si>
  <si>
    <t xml:space="preserve">
-confirmarea prezentării certificatului de calitate pentru fiecare lot la fiecare tranşă;
-confirmarea precum la livrare termenul de valabilitate a produsului va fi nu mai mic de 80% din termenul total de valabilitate a acestuia;
-prezentarea a 5 unităţi pentru testarea tehnică, acestea fiind însoţite de certificate de calitate. 
Destinaţie: la producerea preparatelor diagnostice şi biomedicale din sînge.
Proprietăţi:Seringi sterilă, jetabilă
- 3 piese (piston, corp, garnitură),                               
- capacitate de 20 ml sau 24 ml,                                                                                                                                                                        - ac 21Gx1½  0,8x40mm                                                                                                                  
-  conector la amboul acului de tip  Luer-Slip;
- transparenta
- gradație din ml în ml, gradația marcată cu culoare contrastantă
- stopper pentru a preveni ieșirea pistonului din seringă
- garnitură de etanșare a pistonului cu 2 trepte, care nu permite refluarea soluției în timpul administrării
- rezistent la presiune
- alunecare uniformă a pistonului seringii
- netoxice, apirogene 
- Forma de ambalare:fiecare seringă ambalată separat, ambalajul fiecărei seringi va include informaţia privind denumirea produsului, codul produsului (după caz), conţinutul acestuia, termenul de valabilitate şi notificarea “DE UZ EXTERN”, “DE UZ UNIC”, “STERIL
</t>
  </si>
  <si>
    <t xml:space="preserve">
-confirmarea prezentării certificatului de calitate pentru fiecare lot la fiecare tranşă;
-confirmarea precum la livrare termenul de valabilitate a produsului va fi nu mai mic de 80% din termenul total de valabilitate a acestuia;
-prezentarea a 5 unităţi pentru testarea tehnică, acestea fiind însoţite de certificate de calitate. 
Destinaţie: la producerea preparatelor diagnostice şi biomedicale din sînge.
Proprietăţi: Seringă sterilă, jetabilă
- 3 piese (piston, corp, garnitură),                       
-capacitate de 5 ml sau 6 ml,                                                                                                                                                                         - ac 22Gx1½  0,7x40mm                                                                                                                    
-  conector la amboul acului de tip  Luer-Slip 
- transparentă
- gradație din ml în ml, gradația marcată cu culoare contrastantă
- stopper pentru a preveni ieșirea pistonului din seringă
- garnitură de etanșare a pistonului cu 2 trepte, care nu permite refluarea soluției în timpul administrării
- rezistent la presiune
- alunecare uniformă a pistonului seringii
- netoxice, apirogene 
Forma de ambalare:fiecare seringă ambalată separat, ambalajul fiecărei seringi va include informaţia privind denumirea produsului, codul produsului (după caz), conţinutul acestuia, termenul de valabilitate şi notificarea “DE UZ EXTERN”, “DE UZ UNIC”, “STERIL
</t>
  </si>
  <si>
    <t xml:space="preserve">
- prezenţa instrucţiunii de utilizare a produsului, în limba de stat, în care se confirmă cerințele produsului.
- confirmarea precum la livrare termenul de valabilitate a produsului va fi nu mai mic de 80% din termenul total de valabilitate a acestuia
- confirmarea prezentării certificatului de calitate pentru fiecare lot la fiecare tranşă;
- prezentarea a 2 metri pentru testarea tehnică, acestea fiind însoţite de certificate de calitate.
Destinaţie: la producerea preparatelor diagnostice și biomedicale din sînge
Proprietăţi: 
Tifon medical,  nesteril, 90 cm, densitatea min. 32 g/m2 
- Bumbac 100 %,
- este rulat și condiționat în ambalaj individual, fără cusături și defecte de țesere
- țesatura feșii nu permite desprinderea de fire libere pe margini
Caracteristici fizico-mecanice:
- lățime 90cm ±1.5cm
- densitate minimă 32 g/m2 ±2g
- caracteristici fizico-chimice: hidrofilie pînă la 10 sec.
- agentul de albire utilizat: non-toxic, non-alergic, non-iflamabil
Forma de ambalare: livrat în ambalaj, marcat şi etichetat de producător cu menţionarea datelor de identitate
</t>
  </si>
  <si>
    <t xml:space="preserve">
- prezenţa instrucţiunii de utilizare a produsului, în limba de stat, în care se confirmă cerințele produsului.
- confirmarea precum la livrare termenul de valabilitate a produsului va fi nu mai mic de 80% din termenul total de valabilitate a acestuia
- confirmarea prezentării certificatului de calitate pentru fiecare lot la fiecare tranşă;
- prezentarea a 5 unităţi pentru testarea tehnică, acestea fiind însoţite de certificate de calitate.
Destinaţie: pentru asigurarea profilaxiei infecţiilor nozocomiale
Proprietăţi: 
Fașă/bandaj din tifon hidrofil, 7m x 14cm, nesterila, densitatea min. 32 g/m2 
- Bumbac 100 %,
- este rulata și condiționată în ambalaj individual, fără cusături și defecte de țesere
- țesatura feșii nu permite desprinderea de fire libere pe margini
Caracteristici:
- lățime 14 cm
- lungime 7 m
- densitate minim 32 g/m2
- legătura țesăturii=pânză
- caracteristici fizico-chimice: hidrofilie înaltă
- agentul de albire utilizat: non-toxic, non-alergic, non-iflamabil
Forma de ambalare: livrat în ambalaj, marcat şi etichetat de producător cu menţionarea datelor de identitate
</t>
  </si>
  <si>
    <t xml:space="preserve">
-confirmarea prezentării certificatului de calitate pentru fiecare lot la fiecare tranşă;
-confirmarea precum la livrare termenul de valabilitate a produsului va fi nu mai mic de 80% din termenul total de valabilitate a acestuia;
-prezentarea a 5 unităţi pentru testarea tehnică, acestea fiind însoţite de certificate de calitate. 
Destinaţie: pentru profilaxia infecțiilor nozocomiale 
Proprietăţi
l.Adeziv 
2.Material tesut 
3. Neiritant, nonalergic, testat dermatologic 
4.Dimensiuni ~ 2.5x500cm 
Forma de ambalare: livrate în ambalaj, marcat şi etichetat de producător cu menţionarea datelor de identitate (denumire, număr lot/ seria, condiţii de păstrare
</t>
  </si>
  <si>
    <t>Cearșafuri medicale 200 m*90 cm</t>
  </si>
  <si>
    <t xml:space="preserve">
-confirmarea prezentării certificatului de calitate pentru fiecare lot la fiecare tranşă;
-confirmarea precum la livrare termenul de valabilitate a produsului va fi nu mai mic de 80% din termenul total de valabilitate a acestuia;
-prezentarea a 5 unităţi pentru testarea tehnică, acestea fiind însoţite de certificate de calitate. 
Destinaţie: pentru asigurarea profilaxiei infecţiilor medicale asociate
Proprietăţi: 
-material: nețesut, SMS, 29-35 g/m.p. 
- dimensiune: ~200 m*90 cm 
Forma de ambalare: livrat în ambalaj, marcat şi etichetat de producător cu menţionarea datelor de identitate
</t>
  </si>
  <si>
    <t>Sistem închis de containere de plastic pentru recoltarea și procesarea sîngelui uman donat în componente sanguine volum 450/400 ml</t>
  </si>
  <si>
    <t xml:space="preserve">Certificări: 
- Declarație de conformitate CE/SM și/sau Certificat de conformitate CE/SM 
- Prezenţa instrucţiunii de utilizare a produsului, în limba de stat, în care se confirmă cerințele produsului;
- Confirmarea precum la livrare termenul de valabilitate a produsului va fi nu mai mic de 80% din termenul total de valabilitate a acestuia;
- Confirmarea prezentării certificatului de calitate pentru fiecare lot la fiecare tranşă;
- Confirmarea efectuării programării la echipamentul existent în Centrele de Transfuzie a Sîngelui.
Destinaţie: pentru recoltarea şi procesarea sîngelui uman donat.
Proprietăţi: 
Materiale de bază ale plasticului – polivinilhlorid și dietilftalat;
Containerul pentru recoltarea sîngelui – volum de 450 ml asigurat cu soluţie anticoagulantă;
Containerul pentru transferul componentului sanguin – volum de 400 ml; 
Containerul pentru transferul componentului sanguin:
a) 1 la număr;
b) cu un volum de 400 ml; 
Containerele vor fi asigurate cu:
a) două orificii, în partea superioara, pentru fixarea acestuia în presele de separare a dispozitivului de separare în componente sanguine;
b) două racorduri, în partea superioară pentru conexiunea la sistemul de transfuzie;
c) fante pe părțile laterale, bine stanate și decupate, pentru fixarea tubulaturei pilot a acestuia;
d) fantă pe partea inferioară, pentru suspendarea containerului în suportul de transfuzie.
Soluţia anticoagulantă –  va conţine citrat de natriu, fosfat, adenină şi dextroză în volum de 63ml;
Etichetele de fond şi marcajul  - inviolabile şi rezistente la T minus 80°C şi umiditate sporită, asugurate cu cod-bare pentru identificare serie/lor;
Sistemul  de recoltare a probei sanguine de laborator:
a) pentru eprubetă vacum;
b) dotată cu holder şi ac;
c) integrat în sistemul închis şi steril al tubulaturii de recoltare; 
d) asigurate cu clame;
e) amplasat pe tubulatura de recoltare pînă la ramificarea racordului Y care va  conține :
Tubulatura de prelevare a sîngelui de donator cu 10 segmente aliatorii  și cod numeric de  identificare a acestora ; 
Tubulaturile de transfer a componentelor sanguine asigurat cu lungimea tubulaturii de transfer nu mai mică de 40 cm,  prezența codului numeric de  identificare a acestora și asigurat cu clamă.
f) utilizare ulterioară inofensivă – obligatoriu prezent.
Forma de ambalare: fiecare unitate ambalată separat, livrate în ambalaj securizat, marcat şi etichetat de producător cu menţionarea datelor de identitate (denumire, număr lot/serie, inclusiv identificare prin cod bare, termenii de valabilitate, condiţii de păstrare) şi prezenţa notificărilor „DE UZ UNIC”, „STERIL”. Datele de identitate expuse pe ambalaj vor coincide în mod obligator cu cele de pe eticheta containerului.
Prezența mostrei: 
5 unități
</t>
  </si>
  <si>
    <t>Achiziția produselor diagnostice, materiale consumabile, reagenți pentru investigații biochimice și consumabile de laborator, reactivi  și dezinfectanți conform necesităților Centrul Național de Transfuzie a Sângelui, pentru anul 2023 (repetat)</t>
  </si>
  <si>
    <t>chiziția produselor diagnostice, materiale consumabile, reagenți pentru investigații biochimice și consumabile de laborator, reactivi  și dezinfectanți conform necesităților Centrul Național de Transfuzie a Sângelui, pentru anul 2023(repetat)</t>
  </si>
  <si>
    <t>20 de zile de la solicitare</t>
  </si>
  <si>
    <t xml:space="preserve"> 
- prezenţa instrucţiunii de utilizare a produsului, în limba de stat, în care se confirmă cerințele produsului.
- confirmarea precum la livrare termenul de valabilitate a produsului va fi nu mai mic de 80% din termenul total de valabilitate a acestuia
- confirmarea prezentării certificatului de calitate pentru fiecare lot la fiecare tranşă;
- confirmarea efectuării programării mersului reacţiilor de testare şi examinare de laborator la echipamentul existent în Centrele de Transfuzie a Sîngelui
Destinaţie: standard pentru controlul limitei acţiunii hemolitice a toxinei stafilococice;
Proprietăţi: soluţie incoloră, fără incluziuni mecanice cu o activitate de cel puţin 22 UI/ml, 
Forma de ambalare: flacoane a cîte 10 ml, livrate în ambalaj securizat, marcat şi etichetat de producător cu menţionarea datelor de identitate (denumire, număr lot, seria, termenii de valabilitate, condiţii de păstrare). Datele de identitate expuse pe cutie vor coincide în mod obligator cu cele de pe eticheta flaconului.
</t>
  </si>
  <si>
    <t xml:space="preserve">
- prezenţa instrucţiunii de utilizare a produsului, în limba de stat, în care se confirmă cerințele produsului.
- confirmarea precum la livrare termenul de valabilitate a produsului va fi nu mai mic de 80% din termenul total de valabilitate a acestuia
- confirmarea prezentării certificatului de calitate pentru fiecare lot la fiecare tranşă;
- confirmarea efectuării programării mersului reacţiilor de testare şi examinare de laborator la echipamentul existent în Centrele de Transfuzie a Sîngelui
Destinaţie: pentru imunizarea donatorilor de sînge/componente sanguine.
Proprietăţi: Suspenzie 
a) opalescentă de culoare albă–gălbuie,
b) conţine anatoxin antistafilococic în formă purificată şi adsorbată;
Conţinutul de anatoxină stafilococică în 1 ml de preparat – 2 doze;
Forma de ambalare: fiole/flacon a cîte 1 ml, livrate în ambalaj securizat, marcat şi etichetat de producător cu menţionarea datelor de identitate (denumire, număr lot, seria, termenii de valabilitate, condiţii de păstrare). Datele de identitate expuse pe cutie vor coincide în mod obligator cu cele de pe eticheta fiolei/flaconului.
</t>
  </si>
  <si>
    <r>
      <t xml:space="preserve">
- prezenţa instrucţiunii de utilizare a produsului, în limba de stat, în care se confirmă cerințele produsului.
- confirmarea precum la livrare termenul de valabilitate a produsului va fi nu mai mic de 80% din termenul total de valabilitate a acestuia
- confirmarea prezentării certificatului de calitate pentru fiecare lot la fiecare tranşă;
- confirmarea efectuării programării mersului reacţiilor de testare şi examinare de laborator la echipamentul existent în Centrele de Transfuzie a Sîngelui
Destinaţie: pentru determinarea nivelului de anticorpi specifici (anti alfa-stafilolizin) în ser/plasma umană de donator şi preparate sanguine specifice;
Proprietăţi: 
Lichid 
a) transparent de culoare galbenă; 
b) fără incluziuni mecanice; 
c)fără acţiune hemolitică la eritrocitele de iepure;
d)pentru test în vitro; 
Limita acţiunii hemolitice de la 0,1 ml pînă la 0,2 ml; 
Forma de ambalare: Fiole a cîte </t>
    </r>
    <r>
      <rPr>
        <sz val="12"/>
        <color rgb="FFFF0000"/>
        <rFont val="Times New Roman"/>
        <family val="1"/>
      </rPr>
      <t>20 ml</t>
    </r>
    <r>
      <rPr>
        <sz val="12"/>
        <rFont val="Times New Roman"/>
        <family val="1"/>
      </rPr>
      <t xml:space="preserve">,25ml, 30ml şi 35 ml, plasate în container metallic, livrate în ambalaj securizat, marcat şi etichetat de producător cu menţionarea datelor de identitate (denumire, număr lot, seria, termenii de valabilitate, condiţii de păstrare). Datele de identitate expuse pe cutie vor coincide în mod obligator cu cele de pe eticheta flaconului.
</t>
    </r>
  </si>
  <si>
    <r>
      <t>Certificări:
-certificatul de înregistrare de stat/avizare sanitară a produsului biodistructiv și/sau eliberat de autoritatea națională competentă în domeniu și/sau cerificat de înregistrare în Registrul de stat a dispozitivelor medicale emis de Agenția Medicamentelor și Dispozitivelor Medicale;                                               
-confirmarea precum la livrare termenul de valabilitate a produsului va fi nu mai mic de 80% din termenul total de valabilitate a acestuia; 
- confirmarea prezentării certificatului de calitate pentru fiecare lot
-instrucțiunea de utilizare a produsului, în limba engleză sau rusă inclusive cu traducerea în limba de stat la livrare, copies au original confirmată prin semnătura și ștampila participantului
Destinație: pentru asigurarea regimului sanitar și profilaxia infecțiilor nozocomiale
Cerințe tehnice:
Acțiunea dezinfectantului: 
a) virucidă, 
b) bactericidă,
c) tuberculocidă.
Proprietăți:
a)dotat cu dozator
b)substanța activă bazată pe etanol și bigluconat de clorhedrină sau etanol și didecildimetilammoniu clorid
c)produs concentrat lichid sau gel cu Ph neutru;
d)să nu provoace alergii, iritații a pielii;
Expoziția :</t>
    </r>
    <r>
      <rPr>
        <sz val="12"/>
        <color rgb="FFFF0000"/>
        <rFont val="Times New Roman"/>
        <family val="1"/>
      </rPr>
      <t xml:space="preserve"> ≤ 60 sec</t>
    </r>
    <r>
      <rPr>
        <sz val="12"/>
        <rFont val="Times New Roman"/>
        <family val="1"/>
      </rPr>
      <t xml:space="preserve">
Termen total de valabilitate produs nu mai puțin de 1 an  
Forma de ambalare: livrate în ambalaj, marcat şi etichetat de producător cu menţionarea datelor de identitate (denumire, număr lot, seria, termenii de valabilitate, condiţii de păstrare)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</si>
</sst>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
  </numFmts>
  <fonts count="12">
    <font>
      <sz val="10"/>
      <name val="Arial"/>
      <family val="2"/>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000396251678"/>
      <name val="Times New Roman"/>
      <family val="1"/>
    </font>
    <font>
      <sz val="16"/>
      <name val="Times New Roman"/>
      <family val="1"/>
    </font>
    <font>
      <sz val="8"/>
      <name val="Arial"/>
      <family val="2"/>
    </font>
    <font>
      <sz val="12"/>
      <color rgb="FF000000"/>
      <name val="Times New Roman"/>
      <family val="1"/>
    </font>
    <font>
      <sz val="12"/>
      <color rgb="FFFF0000"/>
      <name val="Times New Roman"/>
      <family val="1"/>
    </font>
  </fonts>
  <fills count="5">
    <fill>
      <patternFill/>
    </fill>
    <fill>
      <patternFill patternType="gray125"/>
    </fill>
    <fill>
      <patternFill patternType="solid">
        <fgColor indexed="22"/>
        <bgColor indexed="64"/>
      </patternFill>
    </fill>
    <fill>
      <patternFill patternType="solid">
        <fgColor theme="0"/>
        <bgColor indexed="64"/>
      </patternFill>
    </fill>
    <fill>
      <patternFill patternType="solid">
        <fgColor theme="0" tint="-0.3499799966812134"/>
        <bgColor indexed="64"/>
      </patternFill>
    </fill>
  </fills>
  <borders count="6">
    <border>
      <left/>
      <right/>
      <top/>
      <bottom/>
      <diagonal/>
    </border>
    <border>
      <left style="thin"/>
      <right style="thin"/>
      <top style="thin"/>
      <bottom style="thin"/>
    </border>
    <border>
      <left style="thin"/>
      <right/>
      <top style="thin"/>
      <bottom style="thin"/>
    </border>
    <border>
      <left style="thin"/>
      <right style="thin"/>
      <top style="thin"/>
      <bottom/>
    </border>
    <border>
      <left style="thin"/>
      <right/>
      <top style="thin"/>
      <bottom/>
    </border>
    <border>
      <left/>
      <right style="thin"/>
      <top style="thin"/>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cellStyleXfs>
  <cellXfs count="72">
    <xf numFmtId="0" fontId="0" fillId="0" borderId="0" xfId="0"/>
    <xf numFmtId="0" fontId="2" fillId="0" borderId="0" xfId="20" applyFont="1" applyProtection="1">
      <alignment/>
      <protection locked="0"/>
    </xf>
    <xf numFmtId="0" fontId="2" fillId="0" borderId="0" xfId="20" applyFont="1" applyAlignment="1" applyProtection="1">
      <alignment horizontal="center"/>
      <protection locked="0"/>
    </xf>
    <xf numFmtId="164" fontId="2" fillId="0" borderId="0" xfId="20" applyNumberFormat="1" applyFont="1" applyProtection="1">
      <alignment/>
      <protection/>
    </xf>
    <xf numFmtId="0" fontId="8" fillId="0" borderId="0" xfId="20" applyFont="1" applyProtection="1">
      <alignment/>
      <protection locked="0"/>
    </xf>
    <xf numFmtId="0" fontId="2" fillId="0" borderId="0" xfId="20" applyFont="1" applyProtection="1">
      <alignment/>
      <protection/>
    </xf>
    <xf numFmtId="0" fontId="2" fillId="0" borderId="0" xfId="20" applyFont="1" applyAlignment="1" applyProtection="1">
      <alignment horizontal="center"/>
      <protection/>
    </xf>
    <xf numFmtId="0" fontId="2" fillId="0" borderId="0" xfId="20" applyFont="1" applyBorder="1" applyProtection="1">
      <alignment/>
      <protection/>
    </xf>
    <xf numFmtId="2" fontId="3" fillId="2" borderId="1" xfId="20" applyNumberFormat="1" applyFont="1" applyFill="1" applyBorder="1" applyAlignment="1" applyProtection="1">
      <alignment horizontal="center" vertical="center" wrapText="1"/>
      <protection/>
    </xf>
    <xf numFmtId="2" fontId="2" fillId="0" borderId="0" xfId="20" applyNumberFormat="1" applyFont="1" applyAlignment="1" applyProtection="1">
      <alignment horizontal="center" vertical="center"/>
      <protection locked="0"/>
    </xf>
    <xf numFmtId="0" fontId="4" fillId="2" borderId="1" xfId="20" applyFont="1" applyFill="1" applyBorder="1" applyAlignment="1" applyProtection="1">
      <alignment horizontal="center" vertical="center" wrapText="1"/>
      <protection/>
    </xf>
    <xf numFmtId="0" fontId="3" fillId="3" borderId="1" xfId="20" applyFont="1" applyFill="1" applyBorder="1" applyAlignment="1" applyProtection="1">
      <alignment horizontal="center" vertical="center" wrapText="1"/>
      <protection/>
    </xf>
    <xf numFmtId="0" fontId="4" fillId="3" borderId="1" xfId="20" applyFont="1" applyFill="1" applyBorder="1" applyAlignment="1" applyProtection="1">
      <alignment horizontal="center" vertical="center" wrapText="1"/>
      <protection/>
    </xf>
    <xf numFmtId="0" fontId="3" fillId="2" borderId="1" xfId="0" applyFont="1" applyFill="1" applyBorder="1" applyAlignment="1" applyProtection="1">
      <alignment horizontal="center" vertical="center" wrapText="1"/>
      <protection/>
    </xf>
    <xf numFmtId="0" fontId="2" fillId="0" borderId="1" xfId="0" applyFont="1" applyBorder="1" applyAlignment="1" applyProtection="1">
      <alignment horizontal="left" vertical="center"/>
      <protection locked="0"/>
    </xf>
    <xf numFmtId="0" fontId="3" fillId="2" borderId="1" xfId="20" applyFont="1" applyFill="1" applyBorder="1" applyAlignment="1" applyProtection="1">
      <alignment horizontal="center" vertical="center" wrapText="1"/>
      <protection/>
    </xf>
    <xf numFmtId="0" fontId="4" fillId="3" borderId="1" xfId="20" applyFont="1" applyFill="1" applyBorder="1" applyAlignment="1" applyProtection="1">
      <alignment horizontal="center" vertical="center" wrapText="1"/>
      <protection/>
    </xf>
    <xf numFmtId="0" fontId="6" fillId="3" borderId="1" xfId="0" applyFont="1" applyFill="1" applyBorder="1" applyAlignment="1" applyProtection="1">
      <alignment horizontal="center" vertical="center" wrapText="1"/>
      <protection/>
    </xf>
    <xf numFmtId="0" fontId="2" fillId="0" borderId="1" xfId="0" applyFont="1" applyBorder="1" applyAlignment="1" applyProtection="1">
      <alignment horizontal="center" vertical="center"/>
      <protection locked="0"/>
    </xf>
    <xf numFmtId="0" fontId="4" fillId="0" borderId="1" xfId="0" applyFont="1" applyFill="1" applyBorder="1" applyAlignment="1" applyProtection="1">
      <alignment horizontal="center" vertical="center" wrapText="1"/>
      <protection locked="0"/>
    </xf>
    <xf numFmtId="0" fontId="2" fillId="0" borderId="1" xfId="0" applyFont="1" applyFill="1" applyBorder="1" applyAlignment="1" applyProtection="1">
      <alignment horizontal="center" vertical="center" wrapText="1"/>
      <protection locked="0"/>
    </xf>
    <xf numFmtId="0" fontId="2" fillId="0" borderId="1" xfId="0" applyFont="1" applyFill="1" applyBorder="1" applyAlignment="1" applyProtection="1">
      <alignment horizontal="center" vertical="center"/>
      <protection locked="0"/>
    </xf>
    <xf numFmtId="0" fontId="4" fillId="0" borderId="1" xfId="0" applyFont="1" applyBorder="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xf numFmtId="0" fontId="3" fillId="2" borderId="1" xfId="0" applyFont="1" applyFill="1" applyBorder="1" applyAlignment="1" applyProtection="1">
      <alignment horizontal="left" vertical="center" wrapText="1"/>
      <protection/>
    </xf>
    <xf numFmtId="0" fontId="5" fillId="0" borderId="0" xfId="20" applyFont="1" applyAlignment="1" applyProtection="1">
      <alignment horizontal="center" vertical="center"/>
      <protection locked="0"/>
    </xf>
    <xf numFmtId="0" fontId="2" fillId="0" borderId="0" xfId="20" applyFont="1" applyAlignment="1" applyProtection="1">
      <alignment horizontal="center" vertical="center" wrapText="1"/>
      <protection locked="0"/>
    </xf>
    <xf numFmtId="0" fontId="2" fillId="0" borderId="0" xfId="20" applyFont="1" applyAlignment="1" applyProtection="1">
      <alignment horizontal="center" vertical="center"/>
      <protection locked="0"/>
    </xf>
    <xf numFmtId="0" fontId="4" fillId="0" borderId="0" xfId="20" applyFont="1" applyFill="1" applyBorder="1" applyAlignment="1" applyProtection="1">
      <alignment horizontal="center" vertical="center" wrapText="1"/>
      <protection locked="0"/>
    </xf>
    <xf numFmtId="0" fontId="2" fillId="0" borderId="0" xfId="20" applyFont="1" applyFill="1" applyBorder="1" applyAlignment="1" applyProtection="1">
      <alignment horizontal="center" vertical="center" wrapText="1"/>
      <protection locked="0"/>
    </xf>
    <xf numFmtId="0" fontId="2" fillId="0" borderId="0" xfId="20" applyFont="1" applyFill="1" applyBorder="1" applyAlignment="1" applyProtection="1">
      <alignment horizontal="center" vertical="center"/>
      <protection locked="0"/>
    </xf>
    <xf numFmtId="0" fontId="4" fillId="0" borderId="0" xfId="20" applyFont="1" applyBorder="1" applyAlignment="1" applyProtection="1">
      <alignment horizontal="center" vertical="center" wrapText="1"/>
      <protection locked="0"/>
    </xf>
    <xf numFmtId="0" fontId="2" fillId="0" borderId="1" xfId="20" applyFont="1" applyBorder="1" applyAlignment="1" applyProtection="1">
      <alignment horizontal="center" vertical="center"/>
      <protection locked="0"/>
    </xf>
    <xf numFmtId="0" fontId="2" fillId="0" borderId="1" xfId="0" applyFont="1" applyBorder="1" applyAlignment="1" applyProtection="1">
      <alignment horizontal="left" vertical="center" wrapText="1"/>
      <protection locked="0"/>
    </xf>
    <xf numFmtId="0" fontId="6" fillId="3" borderId="2" xfId="0" applyFont="1" applyFill="1" applyBorder="1" applyAlignment="1" applyProtection="1">
      <alignment horizontal="center" vertical="center" wrapText="1"/>
      <protection/>
    </xf>
    <xf numFmtId="0" fontId="3" fillId="2" borderId="3" xfId="20" applyFont="1" applyFill="1" applyBorder="1" applyAlignment="1" applyProtection="1">
      <alignment horizontal="center" vertical="center" wrapText="1"/>
      <protection/>
    </xf>
    <xf numFmtId="2" fontId="3" fillId="2" borderId="3" xfId="20" applyNumberFormat="1" applyFont="1" applyFill="1" applyBorder="1" applyAlignment="1" applyProtection="1">
      <alignment horizontal="center" vertical="center" wrapText="1"/>
      <protection/>
    </xf>
    <xf numFmtId="0" fontId="2" fillId="0" borderId="1" xfId="20" applyFont="1" applyBorder="1" applyAlignment="1" applyProtection="1">
      <alignment horizontal="center" vertical="center" wrapText="1"/>
      <protection locked="0"/>
    </xf>
    <xf numFmtId="0" fontId="2" fillId="0" borderId="1" xfId="20" applyFont="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2" fontId="2" fillId="0" borderId="1" xfId="20" applyNumberFormat="1" applyFont="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2" fillId="0" borderId="0" xfId="20" applyFont="1" applyAlignment="1" applyProtection="1">
      <alignment horizontal="center" vertical="center"/>
      <protection locked="0"/>
    </xf>
    <xf numFmtId="0" fontId="1" fillId="0" borderId="0" xfId="20" applyFont="1" applyAlignment="1" applyProtection="1">
      <alignment horizontal="center" vertical="center"/>
      <protection locked="0"/>
    </xf>
    <xf numFmtId="0" fontId="1" fillId="0" borderId="0" xfId="20" applyFont="1" applyFill="1" applyBorder="1" applyAlignment="1" applyProtection="1">
      <alignment horizontal="center" vertical="center"/>
      <protection locked="0"/>
    </xf>
    <xf numFmtId="0" fontId="3" fillId="2" borderId="1" xfId="20" applyFont="1" applyFill="1" applyBorder="1" applyAlignment="1" applyProtection="1">
      <alignment horizontal="center" vertical="center" wrapText="1"/>
      <protection/>
    </xf>
    <xf numFmtId="0" fontId="3" fillId="3" borderId="1" xfId="20" applyFont="1" applyFill="1" applyBorder="1" applyAlignment="1" applyProtection="1">
      <alignment horizontal="center" vertical="center" wrapText="1"/>
      <protection/>
    </xf>
    <xf numFmtId="0" fontId="1" fillId="0" borderId="1" xfId="20" applyFont="1" applyBorder="1" applyAlignment="1" applyProtection="1">
      <alignment horizontal="center" vertical="center"/>
      <protection locked="0"/>
    </xf>
    <xf numFmtId="0" fontId="2" fillId="0" borderId="0" xfId="20" applyFont="1" applyAlignment="1" applyProtection="1">
      <alignment horizontal="center" vertical="center"/>
      <protection locked="0"/>
    </xf>
    <xf numFmtId="0" fontId="3" fillId="2" borderId="2" xfId="20" applyFont="1" applyFill="1" applyBorder="1" applyAlignment="1" applyProtection="1">
      <alignment horizontal="center" vertical="center" wrapText="1"/>
      <protection/>
    </xf>
    <xf numFmtId="0" fontId="3" fillId="2" borderId="4" xfId="20" applyFont="1" applyFill="1" applyBorder="1" applyAlignment="1" applyProtection="1">
      <alignment horizontal="center" vertical="center" wrapText="1"/>
      <protection/>
    </xf>
    <xf numFmtId="0" fontId="2" fillId="0" borderId="2" xfId="20" applyFont="1" applyBorder="1" applyAlignment="1" applyProtection="1">
      <alignment horizontal="center" vertical="center"/>
      <protection locked="0"/>
    </xf>
    <xf numFmtId="0" fontId="2" fillId="4" borderId="5" xfId="20" applyFont="1" applyFill="1" applyBorder="1" applyAlignment="1" applyProtection="1">
      <alignment horizontal="center" vertical="center" wrapText="1"/>
      <protection locked="0"/>
    </xf>
    <xf numFmtId="2" fontId="2" fillId="0" borderId="5" xfId="20" applyNumberFormat="1" applyFont="1" applyBorder="1" applyAlignment="1" applyProtection="1">
      <alignment horizontal="center" vertical="center"/>
      <protection locked="0"/>
    </xf>
    <xf numFmtId="0" fontId="2" fillId="0" borderId="5" xfId="20" applyFont="1" applyBorder="1" applyAlignment="1" applyProtection="1">
      <alignment horizontal="center" vertical="center"/>
      <protection locked="0"/>
    </xf>
    <xf numFmtId="0" fontId="4" fillId="0" borderId="1" xfId="20" applyFont="1" applyFill="1" applyBorder="1" applyAlignment="1" applyProtection="1">
      <alignment horizontal="center" vertical="center" wrapText="1"/>
      <protection locked="0"/>
    </xf>
    <xf numFmtId="0" fontId="10" fillId="0" borderId="1" xfId="0" applyFont="1" applyBorder="1"/>
    <xf numFmtId="0" fontId="3" fillId="0" borderId="1" xfId="0" applyFont="1" applyFill="1" applyBorder="1" applyAlignment="1" applyProtection="1">
      <alignment horizontal="center" vertical="center" wrapText="1"/>
      <protection locked="0"/>
    </xf>
    <xf numFmtId="0" fontId="3" fillId="2" borderId="1" xfId="0" applyFont="1" applyFill="1" applyBorder="1" applyAlignment="1" applyProtection="1">
      <alignment horizontal="center" vertical="center" wrapText="1"/>
      <protection/>
    </xf>
    <xf numFmtId="0" fontId="7" fillId="0" borderId="1" xfId="0" applyFont="1" applyBorder="1" applyAlignment="1" applyProtection="1">
      <alignment horizontal="center" vertical="center"/>
      <protection locked="0"/>
    </xf>
    <xf numFmtId="0" fontId="5" fillId="0" borderId="1" xfId="0" applyFont="1" applyBorder="1" applyAlignment="1" applyProtection="1">
      <alignment horizontal="center" vertical="center"/>
      <protection locked="0"/>
    </xf>
    <xf numFmtId="0" fontId="1" fillId="0" borderId="1" xfId="0" applyFont="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4" fillId="0" borderId="1" xfId="0" applyFont="1" applyFill="1" applyBorder="1" applyAlignment="1" applyProtection="1">
      <alignment horizontal="center" vertical="center" wrapText="1"/>
      <protection locked="0"/>
    </xf>
    <xf numFmtId="0" fontId="3" fillId="0" borderId="0" xfId="20" applyFont="1" applyFill="1" applyBorder="1" applyAlignment="1" applyProtection="1">
      <alignment horizontal="center" vertical="center" wrapText="1"/>
      <protection locked="0"/>
    </xf>
    <xf numFmtId="0" fontId="3" fillId="2" borderId="3" xfId="20" applyFont="1" applyFill="1" applyBorder="1" applyAlignment="1" applyProtection="1">
      <alignment horizontal="center" vertical="center" wrapText="1"/>
      <protection/>
    </xf>
    <xf numFmtId="0" fontId="7" fillId="0" borderId="0" xfId="20" applyFont="1" applyAlignment="1" applyProtection="1">
      <alignment horizontal="center" vertical="center"/>
      <protection locked="0"/>
    </xf>
    <xf numFmtId="0" fontId="5" fillId="0" borderId="0" xfId="20" applyFont="1" applyAlignment="1" applyProtection="1">
      <alignment horizontal="center" vertical="center"/>
      <protection locked="0"/>
    </xf>
    <xf numFmtId="0" fontId="1" fillId="0" borderId="0" xfId="20" applyFont="1" applyAlignment="1" applyProtection="1">
      <alignment horizontal="center" vertical="center"/>
      <protection locked="0"/>
    </xf>
    <xf numFmtId="0" fontId="2" fillId="0" borderId="0" xfId="20" applyFont="1" applyAlignment="1" applyProtection="1">
      <alignment horizontal="center" vertical="center"/>
      <protection locked="0"/>
    </xf>
    <xf numFmtId="0" fontId="4" fillId="0" borderId="0" xfId="20" applyFont="1" applyFill="1" applyBorder="1" applyAlignment="1" applyProtection="1">
      <alignment horizontal="center" vertical="center" wrapText="1"/>
      <protection locked="0"/>
    </xf>
    <xf numFmtId="0" fontId="2" fillId="0" borderId="0" xfId="20" applyFont="1" applyBorder="1" applyAlignment="1" applyProtection="1">
      <alignment horizontal="center"/>
      <protection/>
    </xf>
  </cellXfs>
  <cellStyles count="7">
    <cellStyle name="Normal" xfId="0"/>
    <cellStyle name="Percent" xfId="15"/>
    <cellStyle name="Currency" xfId="16"/>
    <cellStyle name="Currency [0]" xfId="17"/>
    <cellStyle name="Comma" xfId="18"/>
    <cellStyle name="Comma [0]" xfId="19"/>
    <cellStyle name="Normal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K41"/>
  <sheetViews>
    <sheetView tabSelected="1" zoomScale="90" zoomScaleNormal="90" workbookViewId="0" topLeftCell="D28">
      <selection activeCell="H33" sqref="H33"/>
    </sheetView>
  </sheetViews>
  <sheetFormatPr defaultColWidth="9.140625" defaultRowHeight="12.75"/>
  <cols>
    <col min="1" max="1" width="5.7109375" style="18" customWidth="1"/>
    <col min="2" max="2" width="4.421875" style="18" customWidth="1"/>
    <col min="3" max="3" width="25.8515625" style="18" customWidth="1"/>
    <col min="4" max="4" width="28.00390625" style="23" customWidth="1"/>
    <col min="5" max="5" width="10.57421875" style="18" hidden="1" customWidth="1"/>
    <col min="6" max="6" width="11.28125" style="18" hidden="1" customWidth="1"/>
    <col min="7" max="7" width="10.7109375" style="18" hidden="1" customWidth="1"/>
    <col min="8" max="8" width="105.8515625" style="14" customWidth="1"/>
    <col min="9" max="9" width="30.7109375" style="18" customWidth="1"/>
    <col min="10" max="10" width="28.57421875" style="18" customWidth="1"/>
    <col min="11" max="11" width="1.7109375" style="18" customWidth="1"/>
    <col min="12" max="16384" width="9.140625" style="18" customWidth="1"/>
  </cols>
  <sheetData>
    <row r="1" spans="3:10" ht="12.75">
      <c r="C1" s="59" t="s">
        <v>18</v>
      </c>
      <c r="D1" s="59"/>
      <c r="E1" s="59"/>
      <c r="F1" s="59"/>
      <c r="G1" s="59"/>
      <c r="H1" s="59"/>
      <c r="I1" s="59"/>
      <c r="J1" s="59"/>
    </row>
    <row r="2" spans="4:8" ht="12.75">
      <c r="D2" s="60" t="s">
        <v>17</v>
      </c>
      <c r="E2" s="60"/>
      <c r="F2" s="60"/>
      <c r="G2" s="60"/>
      <c r="H2" s="60"/>
    </row>
    <row r="3" spans="1:10" ht="12.75">
      <c r="A3" s="61" t="s">
        <v>12</v>
      </c>
      <c r="B3" s="61"/>
      <c r="C3" s="61"/>
      <c r="D3" s="62" t="s">
        <v>31</v>
      </c>
      <c r="E3" s="62"/>
      <c r="F3" s="62"/>
      <c r="G3" s="62"/>
      <c r="H3" s="62"/>
      <c r="I3" s="18" t="s">
        <v>13</v>
      </c>
      <c r="J3" s="18" t="s">
        <v>15</v>
      </c>
    </row>
    <row r="4" spans="1:11" s="20" customFormat="1" ht="59.25" customHeight="1">
      <c r="A4" s="57" t="s">
        <v>11</v>
      </c>
      <c r="B4" s="57"/>
      <c r="C4" s="57"/>
      <c r="D4" s="63" t="s">
        <v>141</v>
      </c>
      <c r="E4" s="63"/>
      <c r="F4" s="63"/>
      <c r="G4" s="63"/>
      <c r="H4" s="63"/>
      <c r="I4" s="19" t="s">
        <v>14</v>
      </c>
      <c r="J4" s="19" t="s">
        <v>16</v>
      </c>
      <c r="K4" s="19"/>
    </row>
    <row r="5" spans="4:11" s="21" customFormat="1" ht="12.75">
      <c r="D5" s="57"/>
      <c r="E5" s="57"/>
      <c r="F5" s="57"/>
      <c r="G5" s="57"/>
      <c r="H5" s="57"/>
      <c r="I5" s="57"/>
      <c r="J5" s="57"/>
      <c r="K5" s="19"/>
    </row>
    <row r="6" spans="1:11" ht="31.5">
      <c r="A6" s="13" t="s">
        <v>3</v>
      </c>
      <c r="B6" s="13" t="s">
        <v>0</v>
      </c>
      <c r="C6" s="13" t="s">
        <v>1</v>
      </c>
      <c r="D6" s="13" t="s">
        <v>4</v>
      </c>
      <c r="E6" s="13" t="s">
        <v>5</v>
      </c>
      <c r="F6" s="13" t="s">
        <v>6</v>
      </c>
      <c r="G6" s="13" t="s">
        <v>7</v>
      </c>
      <c r="H6" s="24" t="s">
        <v>8</v>
      </c>
      <c r="I6" s="13" t="s">
        <v>9</v>
      </c>
      <c r="J6" s="13" t="s">
        <v>10</v>
      </c>
      <c r="K6" s="22"/>
    </row>
    <row r="7" spans="1:11" ht="12.75">
      <c r="A7" s="13">
        <v>1</v>
      </c>
      <c r="B7" s="58">
        <v>2</v>
      </c>
      <c r="C7" s="58"/>
      <c r="D7" s="58"/>
      <c r="E7" s="13">
        <v>3</v>
      </c>
      <c r="F7" s="13">
        <v>4</v>
      </c>
      <c r="G7" s="13">
        <v>5</v>
      </c>
      <c r="H7" s="24">
        <v>6</v>
      </c>
      <c r="I7" s="13">
        <v>7</v>
      </c>
      <c r="J7" s="13">
        <v>8</v>
      </c>
      <c r="K7" s="22"/>
    </row>
    <row r="8" spans="2:8" ht="69" customHeight="1">
      <c r="B8" s="11">
        <v>1</v>
      </c>
      <c r="C8" s="39" t="s">
        <v>35</v>
      </c>
      <c r="D8" s="23" t="s">
        <v>35</v>
      </c>
      <c r="H8" s="33" t="s">
        <v>123</v>
      </c>
    </row>
    <row r="9" spans="2:8" ht="42.75" customHeight="1">
      <c r="B9" s="18">
        <v>2</v>
      </c>
      <c r="C9" s="18" t="s">
        <v>36</v>
      </c>
      <c r="D9" s="41" t="s">
        <v>36</v>
      </c>
      <c r="H9" s="33" t="s">
        <v>124</v>
      </c>
    </row>
    <row r="10" spans="2:8" ht="45.75" customHeight="1">
      <c r="B10" s="18">
        <v>3</v>
      </c>
      <c r="C10" s="41" t="s">
        <v>37</v>
      </c>
      <c r="D10" s="23" t="s">
        <v>37</v>
      </c>
      <c r="H10" s="33" t="s">
        <v>38</v>
      </c>
    </row>
    <row r="11" spans="2:8" ht="47.25" customHeight="1">
      <c r="B11" s="18">
        <v>4</v>
      </c>
      <c r="C11" s="41" t="s">
        <v>39</v>
      </c>
      <c r="D11" s="23" t="s">
        <v>39</v>
      </c>
      <c r="H11" s="33" t="s">
        <v>40</v>
      </c>
    </row>
    <row r="12" spans="2:8" ht="54.75" customHeight="1">
      <c r="B12" s="18">
        <v>5</v>
      </c>
      <c r="C12" s="41" t="s">
        <v>41</v>
      </c>
      <c r="D12" s="23" t="s">
        <v>41</v>
      </c>
      <c r="H12" s="33" t="s">
        <v>42</v>
      </c>
    </row>
    <row r="13" spans="2:8" ht="42.75" customHeight="1">
      <c r="B13" s="18">
        <v>6</v>
      </c>
      <c r="C13" s="41" t="s">
        <v>43</v>
      </c>
      <c r="D13" s="23" t="s">
        <v>43</v>
      </c>
      <c r="H13" s="33" t="s">
        <v>44</v>
      </c>
    </row>
    <row r="14" spans="2:8" ht="47.25" customHeight="1">
      <c r="B14" s="18">
        <v>7</v>
      </c>
      <c r="C14" s="41" t="s">
        <v>45</v>
      </c>
      <c r="D14" s="23" t="s">
        <v>45</v>
      </c>
      <c r="H14" s="33" t="s">
        <v>46</v>
      </c>
    </row>
    <row r="15" spans="2:8" ht="52.5" customHeight="1">
      <c r="B15" s="18">
        <v>8</v>
      </c>
      <c r="C15" s="41" t="s">
        <v>47</v>
      </c>
      <c r="D15" s="23" t="s">
        <v>47</v>
      </c>
      <c r="H15" s="33" t="s">
        <v>48</v>
      </c>
    </row>
    <row r="16" spans="2:8" ht="51.75" customHeight="1">
      <c r="B16" s="18">
        <v>9</v>
      </c>
      <c r="C16" s="41" t="s">
        <v>49</v>
      </c>
      <c r="D16" s="23" t="s">
        <v>49</v>
      </c>
      <c r="H16" s="33" t="s">
        <v>50</v>
      </c>
    </row>
    <row r="17" spans="2:8" ht="51" customHeight="1">
      <c r="B17" s="18">
        <v>10</v>
      </c>
      <c r="C17" s="41" t="s">
        <v>51</v>
      </c>
      <c r="D17" s="23" t="s">
        <v>51</v>
      </c>
      <c r="H17" s="33" t="s">
        <v>52</v>
      </c>
    </row>
    <row r="18" spans="2:8" ht="68.25" customHeight="1">
      <c r="B18" s="18">
        <v>11</v>
      </c>
      <c r="C18" s="18" t="s">
        <v>53</v>
      </c>
      <c r="D18" s="23" t="s">
        <v>53</v>
      </c>
      <c r="H18" s="33" t="s">
        <v>54</v>
      </c>
    </row>
    <row r="19" spans="2:8" ht="68.25" customHeight="1">
      <c r="B19" s="18">
        <v>12</v>
      </c>
      <c r="C19" s="41" t="s">
        <v>55</v>
      </c>
      <c r="D19" s="23" t="s">
        <v>55</v>
      </c>
      <c r="H19" s="33" t="s">
        <v>56</v>
      </c>
    </row>
    <row r="20" spans="2:8" ht="50.25" customHeight="1">
      <c r="B20" s="18">
        <v>13</v>
      </c>
      <c r="C20" s="41" t="s">
        <v>57</v>
      </c>
      <c r="D20" s="23" t="s">
        <v>57</v>
      </c>
      <c r="H20" s="33" t="s">
        <v>58</v>
      </c>
    </row>
    <row r="21" spans="2:8" ht="32.25" customHeight="1">
      <c r="B21" s="18">
        <v>14</v>
      </c>
      <c r="C21" s="41" t="s">
        <v>59</v>
      </c>
      <c r="D21" s="23" t="s">
        <v>59</v>
      </c>
      <c r="H21" s="33" t="s">
        <v>60</v>
      </c>
    </row>
    <row r="22" spans="2:8" ht="33.75" customHeight="1">
      <c r="B22" s="18">
        <v>15</v>
      </c>
      <c r="C22" s="41" t="s">
        <v>61</v>
      </c>
      <c r="D22" s="23" t="s">
        <v>61</v>
      </c>
      <c r="H22" s="33" t="s">
        <v>62</v>
      </c>
    </row>
    <row r="23" spans="2:8" ht="67.5" customHeight="1">
      <c r="B23" s="18">
        <v>16</v>
      </c>
      <c r="C23" s="41" t="s">
        <v>63</v>
      </c>
      <c r="D23" s="23" t="s">
        <v>63</v>
      </c>
      <c r="H23" s="33" t="s">
        <v>64</v>
      </c>
    </row>
    <row r="24" spans="2:8" ht="78.75" customHeight="1">
      <c r="B24" s="18">
        <v>17</v>
      </c>
      <c r="C24" s="41" t="s">
        <v>65</v>
      </c>
      <c r="D24" s="23" t="s">
        <v>65</v>
      </c>
      <c r="H24" s="33" t="s">
        <v>146</v>
      </c>
    </row>
    <row r="25" spans="2:8" ht="52.5" customHeight="1">
      <c r="B25" s="18">
        <v>18</v>
      </c>
      <c r="C25" s="18" t="s">
        <v>66</v>
      </c>
      <c r="D25" s="23" t="s">
        <v>66</v>
      </c>
      <c r="H25" s="33" t="s">
        <v>144</v>
      </c>
    </row>
    <row r="26" spans="2:8" ht="65.25" customHeight="1">
      <c r="B26" s="18">
        <v>19</v>
      </c>
      <c r="C26" s="41" t="s">
        <v>67</v>
      </c>
      <c r="D26" s="23" t="s">
        <v>67</v>
      </c>
      <c r="H26" s="33" t="s">
        <v>145</v>
      </c>
    </row>
    <row r="27" spans="2:8" ht="60.75" customHeight="1">
      <c r="B27" s="18">
        <v>20</v>
      </c>
      <c r="C27" s="41" t="s">
        <v>68</v>
      </c>
      <c r="D27" s="23" t="s">
        <v>68</v>
      </c>
      <c r="H27" s="33" t="s">
        <v>125</v>
      </c>
    </row>
    <row r="28" spans="2:8" ht="75" customHeight="1">
      <c r="B28" s="18">
        <v>21</v>
      </c>
      <c r="C28" s="23" t="s">
        <v>69</v>
      </c>
      <c r="D28" s="23" t="s">
        <v>69</v>
      </c>
      <c r="H28" s="33" t="s">
        <v>126</v>
      </c>
    </row>
    <row r="29" spans="2:8" ht="47.25" customHeight="1">
      <c r="B29" s="18">
        <v>22</v>
      </c>
      <c r="C29" s="41" t="s">
        <v>70</v>
      </c>
      <c r="D29" s="23" t="s">
        <v>70</v>
      </c>
      <c r="H29" s="33" t="s">
        <v>127</v>
      </c>
    </row>
    <row r="30" spans="2:8" ht="66" customHeight="1">
      <c r="B30" s="18">
        <v>23</v>
      </c>
      <c r="C30" s="41" t="s">
        <v>71</v>
      </c>
      <c r="D30" s="23" t="s">
        <v>71</v>
      </c>
      <c r="H30" s="33" t="s">
        <v>128</v>
      </c>
    </row>
    <row r="31" spans="2:8" ht="39" customHeight="1">
      <c r="B31" s="18">
        <v>24</v>
      </c>
      <c r="C31" s="23" t="s">
        <v>72</v>
      </c>
      <c r="D31" s="23" t="s">
        <v>72</v>
      </c>
      <c r="H31" s="33" t="s">
        <v>129</v>
      </c>
    </row>
    <row r="32" spans="2:8" ht="77.25" customHeight="1">
      <c r="B32" s="18">
        <v>25</v>
      </c>
      <c r="C32" s="41" t="s">
        <v>73</v>
      </c>
      <c r="D32" s="23" t="s">
        <v>73</v>
      </c>
      <c r="H32" s="33" t="s">
        <v>130</v>
      </c>
    </row>
    <row r="33" spans="2:8" ht="102" customHeight="1">
      <c r="B33" s="18">
        <v>26</v>
      </c>
      <c r="C33" s="41" t="s">
        <v>74</v>
      </c>
      <c r="D33" s="23" t="s">
        <v>74</v>
      </c>
      <c r="H33" s="33" t="s">
        <v>147</v>
      </c>
    </row>
    <row r="34" spans="2:8" ht="107.25" customHeight="1">
      <c r="B34" s="18">
        <v>27</v>
      </c>
      <c r="C34" s="41" t="s">
        <v>75</v>
      </c>
      <c r="D34" s="23" t="s">
        <v>75</v>
      </c>
      <c r="H34" s="33" t="s">
        <v>131</v>
      </c>
    </row>
    <row r="35" spans="2:8" ht="52.5" customHeight="1">
      <c r="B35" s="18">
        <v>28</v>
      </c>
      <c r="C35" s="41" t="s">
        <v>76</v>
      </c>
      <c r="D35" s="23" t="s">
        <v>76</v>
      </c>
      <c r="H35" s="33" t="s">
        <v>132</v>
      </c>
    </row>
    <row r="36" spans="2:8" ht="60" customHeight="1">
      <c r="B36" s="18">
        <v>29</v>
      </c>
      <c r="C36" s="18" t="s">
        <v>77</v>
      </c>
      <c r="D36" s="23" t="s">
        <v>77</v>
      </c>
      <c r="H36" s="33" t="s">
        <v>133</v>
      </c>
    </row>
    <row r="37" spans="2:8" ht="35.25" customHeight="1">
      <c r="B37" s="18">
        <v>30</v>
      </c>
      <c r="C37" s="41" t="s">
        <v>78</v>
      </c>
      <c r="D37" s="23" t="s">
        <v>78</v>
      </c>
      <c r="H37" s="33" t="s">
        <v>135</v>
      </c>
    </row>
    <row r="38" spans="2:8" ht="35.25" customHeight="1">
      <c r="B38" s="18">
        <v>31</v>
      </c>
      <c r="C38" s="41" t="s">
        <v>79</v>
      </c>
      <c r="D38" s="23" t="s">
        <v>79</v>
      </c>
      <c r="H38" s="33" t="s">
        <v>134</v>
      </c>
    </row>
    <row r="39" spans="2:8" ht="58.5" customHeight="1">
      <c r="B39" s="18">
        <v>32</v>
      </c>
      <c r="C39" s="41" t="s">
        <v>80</v>
      </c>
      <c r="D39" s="23" t="s">
        <v>80</v>
      </c>
      <c r="H39" s="33" t="s">
        <v>136</v>
      </c>
    </row>
    <row r="40" spans="2:8" ht="48" customHeight="1">
      <c r="B40" s="18">
        <v>33</v>
      </c>
      <c r="C40" s="41" t="s">
        <v>137</v>
      </c>
      <c r="D40" s="23" t="s">
        <v>81</v>
      </c>
      <c r="H40" s="33" t="s">
        <v>138</v>
      </c>
    </row>
    <row r="41" spans="2:8" ht="409.5">
      <c r="B41" s="18">
        <v>34</v>
      </c>
      <c r="C41" s="23" t="s">
        <v>139</v>
      </c>
      <c r="D41" s="23" t="s">
        <v>139</v>
      </c>
      <c r="H41" s="33" t="s">
        <v>140</v>
      </c>
    </row>
  </sheetData>
  <autoFilter ref="A6:K40"/>
  <mergeCells count="9">
    <mergeCell ref="D5:H5"/>
    <mergeCell ref="I5:J5"/>
    <mergeCell ref="B7:D7"/>
    <mergeCell ref="C1:J1"/>
    <mergeCell ref="D2:H2"/>
    <mergeCell ref="A3:C3"/>
    <mergeCell ref="D3:H3"/>
    <mergeCell ref="A4:C4"/>
    <mergeCell ref="D4:H4"/>
  </mergeCells>
  <printOptions/>
  <pageMargins left="0.25" right="0.25" top="0.75" bottom="0.75" header="0.3" footer="0.3"/>
  <pageSetup fitToHeight="0" fitToWidth="1" horizontalDpi="600" verticalDpi="600" orientation="landscape" scale="5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2"/>
  <sheetViews>
    <sheetView zoomScale="80" zoomScaleNormal="80" workbookViewId="0" topLeftCell="A19">
      <selection activeCell="G24" sqref="G24"/>
    </sheetView>
  </sheetViews>
  <sheetFormatPr defaultColWidth="9.140625" defaultRowHeight="12.75"/>
  <cols>
    <col min="1" max="1" width="3.421875" style="27" customWidth="1"/>
    <col min="2" max="2" width="5.7109375" style="27" customWidth="1"/>
    <col min="3" max="3" width="6.57421875" style="43" customWidth="1"/>
    <col min="4" max="4" width="25.8515625" style="27" customWidth="1"/>
    <col min="5" max="5" width="28.00390625" style="26" customWidth="1"/>
    <col min="6" max="6" width="8.7109375" style="27" customWidth="1"/>
    <col min="7" max="7" width="14.7109375" style="9" customWidth="1"/>
    <col min="8" max="8" width="18.28125" style="27" customWidth="1"/>
    <col min="9" max="9" width="24.00390625" style="27" customWidth="1"/>
    <col min="10" max="10" width="26.28125" style="27" customWidth="1"/>
    <col min="11" max="11" width="27.8515625" style="27" customWidth="1"/>
    <col min="12" max="12" width="43.28125" style="32" customWidth="1"/>
    <col min="13" max="13" width="16.00390625" style="27" customWidth="1"/>
    <col min="14" max="16384" width="9.140625" style="27" customWidth="1"/>
  </cols>
  <sheetData>
    <row r="1" spans="4:12" ht="12.75">
      <c r="D1" s="66" t="s">
        <v>21</v>
      </c>
      <c r="E1" s="66"/>
      <c r="F1" s="66"/>
      <c r="G1" s="66"/>
      <c r="H1" s="66"/>
      <c r="I1" s="66"/>
      <c r="J1" s="66"/>
      <c r="K1" s="66"/>
      <c r="L1" s="66"/>
    </row>
    <row r="2" spans="4:11" ht="12.75">
      <c r="D2" s="67" t="s">
        <v>22</v>
      </c>
      <c r="E2" s="67"/>
      <c r="F2" s="67"/>
      <c r="G2" s="67"/>
      <c r="H2" s="67"/>
      <c r="I2" s="67"/>
      <c r="J2" s="67"/>
      <c r="K2" s="25"/>
    </row>
    <row r="3" spans="2:12" ht="12.75">
      <c r="B3" s="68" t="s">
        <v>12</v>
      </c>
      <c r="C3" s="68"/>
      <c r="D3" s="68"/>
      <c r="E3" s="69" t="s">
        <v>31</v>
      </c>
      <c r="F3" s="69"/>
      <c r="G3" s="69"/>
      <c r="H3" s="69"/>
      <c r="I3" s="69"/>
      <c r="K3" s="27" t="s">
        <v>13</v>
      </c>
      <c r="L3" s="32" t="s">
        <v>15</v>
      </c>
    </row>
    <row r="4" spans="1:12" s="29" customFormat="1" ht="46.5" customHeight="1">
      <c r="A4" s="28"/>
      <c r="B4" s="64" t="s">
        <v>11</v>
      </c>
      <c r="C4" s="64"/>
      <c r="D4" s="64"/>
      <c r="E4" s="70" t="s">
        <v>142</v>
      </c>
      <c r="F4" s="70"/>
      <c r="G4" s="70"/>
      <c r="H4" s="70"/>
      <c r="I4" s="70"/>
      <c r="J4" s="70"/>
      <c r="K4" s="28" t="s">
        <v>14</v>
      </c>
      <c r="L4" s="55" t="s">
        <v>16</v>
      </c>
    </row>
    <row r="5" spans="1:12" s="30" customFormat="1" ht="20.1" customHeight="1">
      <c r="A5" s="28"/>
      <c r="C5" s="44"/>
      <c r="E5" s="64"/>
      <c r="F5" s="64"/>
      <c r="G5" s="64"/>
      <c r="H5" s="64"/>
      <c r="I5" s="64"/>
      <c r="J5" s="64"/>
      <c r="K5" s="64"/>
      <c r="L5" s="64"/>
    </row>
    <row r="6" spans="1:13" ht="47.25">
      <c r="A6" s="31"/>
      <c r="B6" s="15" t="s">
        <v>3</v>
      </c>
      <c r="C6" s="45" t="s">
        <v>0</v>
      </c>
      <c r="D6" s="15" t="s">
        <v>1</v>
      </c>
      <c r="E6" s="15" t="s">
        <v>4</v>
      </c>
      <c r="F6" s="15" t="s">
        <v>23</v>
      </c>
      <c r="G6" s="8" t="s">
        <v>24</v>
      </c>
      <c r="H6" s="15" t="s">
        <v>25</v>
      </c>
      <c r="I6" s="15" t="s">
        <v>26</v>
      </c>
      <c r="J6" s="15" t="s">
        <v>27</v>
      </c>
      <c r="K6" s="49" t="s">
        <v>28</v>
      </c>
      <c r="L6" s="10" t="s">
        <v>29</v>
      </c>
      <c r="M6" s="52" t="s">
        <v>34</v>
      </c>
    </row>
    <row r="7" spans="1:13" ht="12.75">
      <c r="A7" s="31"/>
      <c r="B7" s="15">
        <v>1</v>
      </c>
      <c r="C7" s="65">
        <v>2</v>
      </c>
      <c r="D7" s="65"/>
      <c r="E7" s="65"/>
      <c r="F7" s="35">
        <v>3</v>
      </c>
      <c r="G7" s="36">
        <v>4</v>
      </c>
      <c r="H7" s="35">
        <v>5</v>
      </c>
      <c r="I7" s="35">
        <v>6</v>
      </c>
      <c r="J7" s="35">
        <v>7</v>
      </c>
      <c r="K7" s="50">
        <v>8</v>
      </c>
      <c r="L7" s="10">
        <v>9</v>
      </c>
      <c r="M7" s="52"/>
    </row>
    <row r="8" spans="1:13" ht="25.5">
      <c r="A8" s="32"/>
      <c r="B8" s="34" t="s">
        <v>2</v>
      </c>
      <c r="C8" s="46">
        <v>1</v>
      </c>
      <c r="D8" s="23" t="s">
        <v>35</v>
      </c>
      <c r="E8" s="23" t="s">
        <v>35</v>
      </c>
      <c r="F8" s="16" t="s">
        <v>114</v>
      </c>
      <c r="G8" s="38">
        <v>10</v>
      </c>
      <c r="H8" s="33"/>
      <c r="I8" s="32"/>
      <c r="J8" s="32"/>
      <c r="K8" s="51"/>
      <c r="L8" s="56" t="s">
        <v>143</v>
      </c>
      <c r="M8" s="53">
        <f>981.18*100/108</f>
        <v>908.5</v>
      </c>
    </row>
    <row r="9" spans="1:13" ht="38.25">
      <c r="A9" s="32"/>
      <c r="B9" s="34" t="s">
        <v>82</v>
      </c>
      <c r="C9" s="47">
        <v>2</v>
      </c>
      <c r="D9" s="32" t="s">
        <v>36</v>
      </c>
      <c r="E9" s="37" t="s">
        <v>36</v>
      </c>
      <c r="F9" s="32" t="s">
        <v>115</v>
      </c>
      <c r="G9" s="32">
        <v>12</v>
      </c>
      <c r="H9" s="33"/>
      <c r="I9" s="32"/>
      <c r="J9" s="32"/>
      <c r="K9" s="51"/>
      <c r="L9" s="56" t="s">
        <v>143</v>
      </c>
      <c r="M9" s="54">
        <f>819.72*100/108</f>
        <v>759</v>
      </c>
    </row>
    <row r="10" spans="1:13" ht="38.25">
      <c r="A10" s="32"/>
      <c r="B10" s="34" t="s">
        <v>83</v>
      </c>
      <c r="C10" s="47">
        <v>3</v>
      </c>
      <c r="D10" s="37" t="s">
        <v>37</v>
      </c>
      <c r="E10" s="37" t="s">
        <v>37</v>
      </c>
      <c r="F10" s="32" t="s">
        <v>116</v>
      </c>
      <c r="G10" s="32">
        <v>10</v>
      </c>
      <c r="H10" s="33"/>
      <c r="I10" s="32"/>
      <c r="J10" s="32"/>
      <c r="K10" s="51"/>
      <c r="L10" s="56" t="s">
        <v>143</v>
      </c>
      <c r="M10" s="53">
        <f>1065.64*100/108</f>
        <v>986.7037037037038</v>
      </c>
    </row>
    <row r="11" spans="1:13" ht="38.25">
      <c r="A11" s="32"/>
      <c r="B11" s="34" t="s">
        <v>84</v>
      </c>
      <c r="C11" s="47">
        <v>4</v>
      </c>
      <c r="D11" s="32" t="s">
        <v>39</v>
      </c>
      <c r="E11" s="37" t="s">
        <v>39</v>
      </c>
      <c r="F11" s="32" t="s">
        <v>115</v>
      </c>
      <c r="G11" s="32">
        <v>0.05</v>
      </c>
      <c r="H11" s="33"/>
      <c r="I11" s="32"/>
      <c r="J11" s="32"/>
      <c r="K11" s="51"/>
      <c r="L11" s="56" t="s">
        <v>143</v>
      </c>
      <c r="M11" s="53">
        <f>17.14*100/108</f>
        <v>15.87037037037037</v>
      </c>
    </row>
    <row r="12" spans="1:13" ht="38.25">
      <c r="A12" s="32"/>
      <c r="B12" s="34" t="s">
        <v>85</v>
      </c>
      <c r="C12" s="47">
        <v>5</v>
      </c>
      <c r="D12" s="37" t="s">
        <v>41</v>
      </c>
      <c r="E12" s="37" t="s">
        <v>41</v>
      </c>
      <c r="F12" s="32" t="s">
        <v>115</v>
      </c>
      <c r="G12" s="32">
        <v>2</v>
      </c>
      <c r="H12" s="33"/>
      <c r="I12" s="32"/>
      <c r="J12" s="32"/>
      <c r="K12" s="51"/>
      <c r="L12" s="56" t="s">
        <v>143</v>
      </c>
      <c r="M12" s="54">
        <f>1043.28*100/108</f>
        <v>966</v>
      </c>
    </row>
    <row r="13" spans="1:13" ht="38.25">
      <c r="A13" s="32"/>
      <c r="B13" s="34" t="s">
        <v>86</v>
      </c>
      <c r="C13" s="47">
        <v>6</v>
      </c>
      <c r="D13" s="32" t="s">
        <v>43</v>
      </c>
      <c r="E13" s="37" t="s">
        <v>43</v>
      </c>
      <c r="F13" s="32" t="s">
        <v>117</v>
      </c>
      <c r="G13" s="32">
        <v>3</v>
      </c>
      <c r="H13" s="33"/>
      <c r="I13" s="32"/>
      <c r="J13" s="32"/>
      <c r="K13" s="51"/>
      <c r="L13" s="56" t="s">
        <v>143</v>
      </c>
      <c r="M13" s="53">
        <f>334.22*100/108</f>
        <v>309.462962962963</v>
      </c>
    </row>
    <row r="14" spans="1:13" ht="38.25">
      <c r="A14" s="32"/>
      <c r="B14" s="34" t="s">
        <v>87</v>
      </c>
      <c r="C14" s="47">
        <v>7</v>
      </c>
      <c r="D14" s="37" t="s">
        <v>45</v>
      </c>
      <c r="E14" s="37" t="s">
        <v>45</v>
      </c>
      <c r="F14" s="32" t="s">
        <v>115</v>
      </c>
      <c r="G14" s="32">
        <v>1</v>
      </c>
      <c r="H14" s="33"/>
      <c r="I14" s="32"/>
      <c r="J14" s="32"/>
      <c r="K14" s="51"/>
      <c r="L14" s="56" t="s">
        <v>143</v>
      </c>
      <c r="M14" s="53">
        <f>193.75*100/108</f>
        <v>179.39814814814815</v>
      </c>
    </row>
    <row r="15" spans="1:13" ht="38.25">
      <c r="A15" s="32"/>
      <c r="B15" s="34" t="s">
        <v>88</v>
      </c>
      <c r="C15" s="47">
        <v>8</v>
      </c>
      <c r="D15" s="32" t="s">
        <v>47</v>
      </c>
      <c r="E15" s="37" t="s">
        <v>47</v>
      </c>
      <c r="F15" s="32" t="s">
        <v>118</v>
      </c>
      <c r="G15" s="32">
        <v>10</v>
      </c>
      <c r="H15" s="33"/>
      <c r="I15" s="32"/>
      <c r="J15" s="32"/>
      <c r="K15" s="51"/>
      <c r="L15" s="56" t="s">
        <v>143</v>
      </c>
      <c r="M15" s="53">
        <f>2.38*100/108</f>
        <v>2.2037037037037037</v>
      </c>
    </row>
    <row r="16" spans="1:13" ht="38.25">
      <c r="A16" s="32"/>
      <c r="B16" s="34" t="s">
        <v>89</v>
      </c>
      <c r="C16" s="47">
        <v>9</v>
      </c>
      <c r="D16" s="37" t="s">
        <v>49</v>
      </c>
      <c r="E16" s="37" t="s">
        <v>49</v>
      </c>
      <c r="F16" s="32" t="s">
        <v>118</v>
      </c>
      <c r="G16" s="32">
        <v>30</v>
      </c>
      <c r="H16" s="33"/>
      <c r="I16" s="32"/>
      <c r="J16" s="32"/>
      <c r="K16" s="51"/>
      <c r="L16" s="56" t="s">
        <v>143</v>
      </c>
      <c r="M16" s="53">
        <f>938.95*100/108</f>
        <v>869.3981481481482</v>
      </c>
    </row>
    <row r="17" spans="1:13" ht="38.25">
      <c r="A17" s="32"/>
      <c r="B17" s="34" t="s">
        <v>90</v>
      </c>
      <c r="C17" s="47">
        <v>10</v>
      </c>
      <c r="D17" s="32" t="s">
        <v>51</v>
      </c>
      <c r="E17" s="37" t="s">
        <v>51</v>
      </c>
      <c r="F17" s="32" t="s">
        <v>118</v>
      </c>
      <c r="G17" s="32">
        <v>200</v>
      </c>
      <c r="H17" s="33"/>
      <c r="I17" s="32"/>
      <c r="J17" s="32"/>
      <c r="K17" s="51"/>
      <c r="L17" s="56" t="s">
        <v>143</v>
      </c>
      <c r="M17" s="53">
        <f>1669.25*100/108</f>
        <v>1545.601851851852</v>
      </c>
    </row>
    <row r="18" spans="1:13" ht="38.25">
      <c r="A18" s="32"/>
      <c r="B18" s="34" t="s">
        <v>91</v>
      </c>
      <c r="C18" s="47">
        <v>11</v>
      </c>
      <c r="D18" s="32" t="s">
        <v>53</v>
      </c>
      <c r="E18" s="37" t="s">
        <v>53</v>
      </c>
      <c r="F18" s="32" t="s">
        <v>115</v>
      </c>
      <c r="G18" s="32">
        <v>0.05</v>
      </c>
      <c r="H18" s="33"/>
      <c r="I18" s="32"/>
      <c r="J18" s="32"/>
      <c r="K18" s="51"/>
      <c r="L18" s="56" t="s">
        <v>143</v>
      </c>
      <c r="M18" s="53">
        <f>33.53*100/108</f>
        <v>31.046296296296298</v>
      </c>
    </row>
    <row r="19" spans="1:13" ht="38.25">
      <c r="A19" s="32"/>
      <c r="B19" s="34" t="s">
        <v>92</v>
      </c>
      <c r="C19" s="47">
        <v>12</v>
      </c>
      <c r="D19" s="32" t="s">
        <v>55</v>
      </c>
      <c r="E19" s="37" t="s">
        <v>55</v>
      </c>
      <c r="F19" s="32" t="s">
        <v>115</v>
      </c>
      <c r="G19" s="32">
        <v>0.1</v>
      </c>
      <c r="H19" s="33"/>
      <c r="I19" s="32"/>
      <c r="J19" s="32"/>
      <c r="K19" s="51"/>
      <c r="L19" s="56" t="s">
        <v>143</v>
      </c>
      <c r="M19" s="53">
        <f>85.7*100/108</f>
        <v>79.35185185185185</v>
      </c>
    </row>
    <row r="20" spans="1:13" ht="38.25">
      <c r="A20" s="32"/>
      <c r="B20" s="34" t="s">
        <v>93</v>
      </c>
      <c r="C20" s="47">
        <v>13</v>
      </c>
      <c r="D20" s="32" t="s">
        <v>57</v>
      </c>
      <c r="E20" s="37" t="s">
        <v>57</v>
      </c>
      <c r="F20" s="32" t="s">
        <v>115</v>
      </c>
      <c r="G20" s="32">
        <v>0.02</v>
      </c>
      <c r="H20" s="33"/>
      <c r="I20" s="32"/>
      <c r="J20" s="32"/>
      <c r="K20" s="51"/>
      <c r="L20" s="56" t="s">
        <v>143</v>
      </c>
      <c r="M20" s="54">
        <f>37.26*100/108</f>
        <v>34.5</v>
      </c>
    </row>
    <row r="21" spans="1:13" ht="38.25">
      <c r="A21" s="32"/>
      <c r="B21" s="34" t="s">
        <v>94</v>
      </c>
      <c r="C21" s="47">
        <v>14</v>
      </c>
      <c r="D21" s="32" t="s">
        <v>59</v>
      </c>
      <c r="E21" s="37" t="s">
        <v>59</v>
      </c>
      <c r="F21" s="32" t="s">
        <v>118</v>
      </c>
      <c r="G21" s="32">
        <v>100</v>
      </c>
      <c r="H21" s="33"/>
      <c r="I21" s="32"/>
      <c r="J21" s="32"/>
      <c r="K21" s="51"/>
      <c r="L21" s="56" t="s">
        <v>143</v>
      </c>
      <c r="M21" s="53">
        <f>983.66*100/108</f>
        <v>910.7962962962963</v>
      </c>
    </row>
    <row r="22" spans="1:13" ht="38.25">
      <c r="A22" s="32"/>
      <c r="B22" s="34" t="s">
        <v>95</v>
      </c>
      <c r="C22" s="47">
        <v>15</v>
      </c>
      <c r="D22" s="32" t="s">
        <v>61</v>
      </c>
      <c r="E22" s="37" t="s">
        <v>61</v>
      </c>
      <c r="F22" s="32" t="s">
        <v>115</v>
      </c>
      <c r="G22" s="32">
        <v>0.05</v>
      </c>
      <c r="H22" s="33"/>
      <c r="I22" s="32"/>
      <c r="J22" s="32"/>
      <c r="K22" s="51"/>
      <c r="L22" s="56" t="s">
        <v>143</v>
      </c>
      <c r="M22" s="53">
        <f>37.26*100/108</f>
        <v>34.5</v>
      </c>
    </row>
    <row r="23" spans="1:13" ht="38.25">
      <c r="A23" s="32"/>
      <c r="B23" s="34" t="s">
        <v>96</v>
      </c>
      <c r="C23" s="47">
        <v>16</v>
      </c>
      <c r="D23" s="32" t="s">
        <v>63</v>
      </c>
      <c r="E23" s="37" t="s">
        <v>63</v>
      </c>
      <c r="F23" s="32" t="s">
        <v>118</v>
      </c>
      <c r="G23" s="32">
        <v>5</v>
      </c>
      <c r="H23" s="33"/>
      <c r="I23" s="32"/>
      <c r="J23" s="32"/>
      <c r="K23" s="51"/>
      <c r="L23" s="56" t="s">
        <v>143</v>
      </c>
      <c r="M23" s="53">
        <f>11.18*100/108</f>
        <v>10.351851851851851</v>
      </c>
    </row>
    <row r="24" spans="1:13" ht="38.25">
      <c r="A24" s="32"/>
      <c r="B24" s="34" t="s">
        <v>97</v>
      </c>
      <c r="C24" s="47">
        <v>17</v>
      </c>
      <c r="D24" s="32" t="s">
        <v>65</v>
      </c>
      <c r="E24" s="37" t="s">
        <v>65</v>
      </c>
      <c r="F24" s="32" t="s">
        <v>32</v>
      </c>
      <c r="G24" s="32">
        <v>50</v>
      </c>
      <c r="H24" s="33"/>
      <c r="I24" s="32"/>
      <c r="J24" s="32"/>
      <c r="K24" s="51"/>
      <c r="L24" s="56" t="s">
        <v>143</v>
      </c>
      <c r="M24" s="54">
        <f>21797.1*100/108</f>
        <v>20182.5</v>
      </c>
    </row>
    <row r="25" spans="1:13" ht="38.25">
      <c r="A25" s="32"/>
      <c r="B25" s="34" t="s">
        <v>98</v>
      </c>
      <c r="C25" s="47">
        <v>18</v>
      </c>
      <c r="D25" s="32" t="s">
        <v>66</v>
      </c>
      <c r="E25" s="37" t="s">
        <v>66</v>
      </c>
      <c r="F25" s="32" t="s">
        <v>32</v>
      </c>
      <c r="G25" s="32">
        <v>20</v>
      </c>
      <c r="H25" s="33"/>
      <c r="I25" s="32"/>
      <c r="J25" s="32"/>
      <c r="K25" s="51"/>
      <c r="L25" s="56" t="s">
        <v>143</v>
      </c>
      <c r="M25" s="54">
        <f>15500.16*100/108</f>
        <v>14352</v>
      </c>
    </row>
    <row r="26" spans="1:13" ht="38.25">
      <c r="A26" s="32"/>
      <c r="B26" s="34" t="s">
        <v>99</v>
      </c>
      <c r="C26" s="47">
        <v>19</v>
      </c>
      <c r="D26" s="37" t="s">
        <v>67</v>
      </c>
      <c r="E26" s="37" t="s">
        <v>67</v>
      </c>
      <c r="F26" s="32" t="s">
        <v>32</v>
      </c>
      <c r="G26" s="40">
        <v>200</v>
      </c>
      <c r="H26" s="33"/>
      <c r="I26" s="32"/>
      <c r="J26" s="32"/>
      <c r="K26" s="51"/>
      <c r="L26" s="56" t="s">
        <v>143</v>
      </c>
      <c r="M26" s="54">
        <f>273240*100/108</f>
        <v>253000</v>
      </c>
    </row>
    <row r="27" spans="1:13" ht="38.25">
      <c r="A27" s="32"/>
      <c r="B27" s="34" t="s">
        <v>100</v>
      </c>
      <c r="C27" s="47">
        <v>20</v>
      </c>
      <c r="D27" s="37" t="s">
        <v>68</v>
      </c>
      <c r="E27" s="37" t="s">
        <v>68</v>
      </c>
      <c r="F27" s="32" t="s">
        <v>33</v>
      </c>
      <c r="G27" s="40">
        <v>1</v>
      </c>
      <c r="H27" s="33"/>
      <c r="I27" s="32"/>
      <c r="J27" s="32"/>
      <c r="K27" s="51"/>
      <c r="L27" s="56" t="s">
        <v>143</v>
      </c>
      <c r="M27" s="53">
        <f>16494.01*100/108</f>
        <v>15272.23148148148</v>
      </c>
    </row>
    <row r="28" spans="1:13" ht="38.25">
      <c r="A28" s="32"/>
      <c r="B28" s="34" t="s">
        <v>101</v>
      </c>
      <c r="C28" s="47">
        <v>21</v>
      </c>
      <c r="D28" s="37" t="s">
        <v>69</v>
      </c>
      <c r="E28" s="37" t="s">
        <v>69</v>
      </c>
      <c r="F28" s="32" t="s">
        <v>33</v>
      </c>
      <c r="G28" s="40">
        <v>1</v>
      </c>
      <c r="H28" s="33"/>
      <c r="I28" s="32"/>
      <c r="J28" s="32"/>
      <c r="K28" s="51"/>
      <c r="L28" s="56" t="s">
        <v>143</v>
      </c>
      <c r="M28" s="53">
        <f>295.1*100/108</f>
        <v>273.24074074074076</v>
      </c>
    </row>
    <row r="29" spans="1:13" ht="38.25">
      <c r="A29" s="32"/>
      <c r="B29" s="34" t="s">
        <v>102</v>
      </c>
      <c r="C29" s="47">
        <v>22</v>
      </c>
      <c r="D29" s="37" t="s">
        <v>70</v>
      </c>
      <c r="E29" s="37" t="s">
        <v>70</v>
      </c>
      <c r="F29" s="32" t="s">
        <v>114</v>
      </c>
      <c r="G29" s="40">
        <v>1000</v>
      </c>
      <c r="H29" s="33"/>
      <c r="I29" s="32"/>
      <c r="J29" s="32"/>
      <c r="K29" s="51"/>
      <c r="L29" s="56" t="s">
        <v>143</v>
      </c>
      <c r="M29" s="54">
        <f>42849*100/108</f>
        <v>39675</v>
      </c>
    </row>
    <row r="30" spans="1:13" ht="38.25">
      <c r="A30" s="32"/>
      <c r="B30" s="34" t="s">
        <v>103</v>
      </c>
      <c r="C30" s="47">
        <v>23</v>
      </c>
      <c r="D30" s="37" t="s">
        <v>71</v>
      </c>
      <c r="E30" s="37" t="s">
        <v>71</v>
      </c>
      <c r="F30" s="32" t="s">
        <v>119</v>
      </c>
      <c r="G30" s="40">
        <v>130</v>
      </c>
      <c r="H30" s="33"/>
      <c r="I30" s="32"/>
      <c r="J30" s="32"/>
      <c r="K30" s="51"/>
      <c r="L30" s="56" t="s">
        <v>143</v>
      </c>
      <c r="M30" s="54">
        <f>4036.5*100/108</f>
        <v>3737.5</v>
      </c>
    </row>
    <row r="31" spans="1:13" ht="63">
      <c r="A31" s="32"/>
      <c r="B31" s="34" t="s">
        <v>104</v>
      </c>
      <c r="C31" s="47">
        <v>24</v>
      </c>
      <c r="D31" s="37" t="s">
        <v>72</v>
      </c>
      <c r="E31" s="37" t="s">
        <v>72</v>
      </c>
      <c r="F31" s="32" t="s">
        <v>117</v>
      </c>
      <c r="G31" s="40">
        <v>60000</v>
      </c>
      <c r="H31" s="33"/>
      <c r="I31" s="32"/>
      <c r="J31" s="32"/>
      <c r="K31" s="51"/>
      <c r="L31" s="56" t="s">
        <v>143</v>
      </c>
      <c r="M31" s="54">
        <f>8197.2*100/108</f>
        <v>7590.000000000001</v>
      </c>
    </row>
    <row r="32" spans="1:13" ht="45.75" customHeight="1">
      <c r="A32" s="32"/>
      <c r="B32" s="34" t="s">
        <v>105</v>
      </c>
      <c r="C32" s="47">
        <v>25</v>
      </c>
      <c r="D32" s="37" t="s">
        <v>73</v>
      </c>
      <c r="E32" s="37" t="s">
        <v>73</v>
      </c>
      <c r="F32" s="32" t="s">
        <v>117</v>
      </c>
      <c r="G32" s="40">
        <v>2000</v>
      </c>
      <c r="H32" s="33"/>
      <c r="I32" s="32"/>
      <c r="J32" s="32"/>
      <c r="K32" s="51"/>
      <c r="L32" s="56" t="s">
        <v>143</v>
      </c>
      <c r="M32" s="54">
        <f>42923.52*100/108</f>
        <v>39744</v>
      </c>
    </row>
    <row r="33" spans="1:13" ht="38.25">
      <c r="A33" s="32"/>
      <c r="B33" s="34" t="s">
        <v>106</v>
      </c>
      <c r="C33" s="47">
        <v>26</v>
      </c>
      <c r="D33" s="37" t="s">
        <v>74</v>
      </c>
      <c r="E33" s="37" t="s">
        <v>74</v>
      </c>
      <c r="F33" s="32" t="s">
        <v>117</v>
      </c>
      <c r="G33" s="40">
        <v>100</v>
      </c>
      <c r="H33" s="33"/>
      <c r="I33" s="32"/>
      <c r="J33" s="32"/>
      <c r="K33" s="51"/>
      <c r="L33" s="56" t="s">
        <v>143</v>
      </c>
      <c r="M33" s="54">
        <f>5713.2*100/108</f>
        <v>5290</v>
      </c>
    </row>
    <row r="34" spans="1:13" ht="38.25">
      <c r="A34" s="32"/>
      <c r="B34" s="34" t="s">
        <v>107</v>
      </c>
      <c r="C34" s="47">
        <v>27</v>
      </c>
      <c r="D34" s="37" t="s">
        <v>75</v>
      </c>
      <c r="E34" s="37" t="s">
        <v>75</v>
      </c>
      <c r="F34" s="32" t="s">
        <v>114</v>
      </c>
      <c r="G34" s="40">
        <v>1050</v>
      </c>
      <c r="H34" s="33"/>
      <c r="I34" s="32"/>
      <c r="J34" s="32"/>
      <c r="K34" s="51"/>
      <c r="L34" s="56" t="s">
        <v>143</v>
      </c>
      <c r="M34" s="53">
        <f>4055.75*100/108</f>
        <v>3755.324074074074</v>
      </c>
    </row>
    <row r="35" spans="1:13" ht="63">
      <c r="A35" s="32"/>
      <c r="B35" s="34" t="s">
        <v>108</v>
      </c>
      <c r="C35" s="47">
        <v>28</v>
      </c>
      <c r="D35" s="37" t="s">
        <v>76</v>
      </c>
      <c r="E35" s="37" t="s">
        <v>76</v>
      </c>
      <c r="F35" s="32" t="s">
        <v>114</v>
      </c>
      <c r="G35" s="40">
        <v>450</v>
      </c>
      <c r="H35" s="33"/>
      <c r="I35" s="32"/>
      <c r="J35" s="32"/>
      <c r="K35" s="51"/>
      <c r="L35" s="56" t="s">
        <v>143</v>
      </c>
      <c r="M35" s="53">
        <f>452.71*100/108</f>
        <v>419.1759259259259</v>
      </c>
    </row>
    <row r="36" spans="1:13" ht="39" customHeight="1">
      <c r="A36" s="32"/>
      <c r="B36" s="34" t="s">
        <v>109</v>
      </c>
      <c r="C36" s="47">
        <v>29</v>
      </c>
      <c r="D36" s="37" t="s">
        <v>77</v>
      </c>
      <c r="E36" s="37" t="s">
        <v>77</v>
      </c>
      <c r="F36" s="32" t="s">
        <v>114</v>
      </c>
      <c r="G36" s="40">
        <v>8450</v>
      </c>
      <c r="H36" s="33"/>
      <c r="I36" s="32"/>
      <c r="J36" s="32"/>
      <c r="K36" s="51"/>
      <c r="L36" s="56" t="s">
        <v>143</v>
      </c>
      <c r="M36" s="53">
        <f>3883.11*100/108</f>
        <v>3595.472222222222</v>
      </c>
    </row>
    <row r="37" spans="1:13" ht="47.25">
      <c r="A37" s="32"/>
      <c r="B37" s="34" t="s">
        <v>110</v>
      </c>
      <c r="C37" s="47">
        <v>30</v>
      </c>
      <c r="D37" s="37" t="s">
        <v>78</v>
      </c>
      <c r="E37" s="37" t="s">
        <v>78</v>
      </c>
      <c r="F37" s="32" t="s">
        <v>114</v>
      </c>
      <c r="G37" s="40">
        <v>13809</v>
      </c>
      <c r="H37" s="33"/>
      <c r="I37" s="32"/>
      <c r="J37" s="32"/>
      <c r="K37" s="51"/>
      <c r="L37" s="56" t="s">
        <v>143</v>
      </c>
      <c r="M37" s="53">
        <f>51795.37*100/108</f>
        <v>47958.67592592593</v>
      </c>
    </row>
    <row r="38" spans="1:13" ht="38.25">
      <c r="A38" s="32"/>
      <c r="B38" s="34" t="s">
        <v>111</v>
      </c>
      <c r="C38" s="47">
        <v>31</v>
      </c>
      <c r="D38" s="37" t="s">
        <v>79</v>
      </c>
      <c r="E38" s="37" t="s">
        <v>79</v>
      </c>
      <c r="F38" s="32" t="s">
        <v>120</v>
      </c>
      <c r="G38" s="40">
        <v>1660</v>
      </c>
      <c r="H38" s="33"/>
      <c r="I38" s="32"/>
      <c r="J38" s="32"/>
      <c r="K38" s="51"/>
      <c r="L38" s="56" t="s">
        <v>143</v>
      </c>
      <c r="M38" s="54">
        <f>6185.16*100/108</f>
        <v>5727</v>
      </c>
    </row>
    <row r="39" spans="1:13" ht="38.25">
      <c r="A39" s="32"/>
      <c r="B39" s="34" t="s">
        <v>112</v>
      </c>
      <c r="C39" s="47">
        <v>32</v>
      </c>
      <c r="D39" s="37" t="s">
        <v>80</v>
      </c>
      <c r="E39" s="37" t="s">
        <v>80</v>
      </c>
      <c r="F39" s="32" t="s">
        <v>114</v>
      </c>
      <c r="G39" s="40">
        <v>42</v>
      </c>
      <c r="H39" s="33"/>
      <c r="I39" s="32"/>
      <c r="J39" s="32"/>
      <c r="K39" s="51"/>
      <c r="L39" s="56" t="s">
        <v>143</v>
      </c>
      <c r="M39" s="53">
        <f>101.2*100/108</f>
        <v>93.70370370370371</v>
      </c>
    </row>
    <row r="40" spans="1:13" ht="38.25">
      <c r="A40" s="32"/>
      <c r="B40" s="34" t="s">
        <v>113</v>
      </c>
      <c r="C40" s="47">
        <v>33</v>
      </c>
      <c r="D40" s="37" t="s">
        <v>137</v>
      </c>
      <c r="E40" s="37" t="s">
        <v>137</v>
      </c>
      <c r="F40" s="32" t="s">
        <v>121</v>
      </c>
      <c r="G40" s="40">
        <v>7</v>
      </c>
      <c r="H40" s="33"/>
      <c r="I40" s="32"/>
      <c r="J40" s="32"/>
      <c r="K40" s="51"/>
      <c r="L40" s="56" t="s">
        <v>143</v>
      </c>
      <c r="M40" s="54">
        <f>3390.66*100/108</f>
        <v>3139.5</v>
      </c>
    </row>
    <row r="41" spans="1:13" s="48" customFormat="1" ht="78.75">
      <c r="A41" s="32"/>
      <c r="B41" s="34" t="s">
        <v>113</v>
      </c>
      <c r="C41" s="47">
        <v>34</v>
      </c>
      <c r="D41" s="37" t="s">
        <v>139</v>
      </c>
      <c r="E41" s="37" t="s">
        <v>139</v>
      </c>
      <c r="F41" s="32" t="s">
        <v>114</v>
      </c>
      <c r="G41" s="40">
        <v>800</v>
      </c>
      <c r="H41" s="33"/>
      <c r="I41" s="32"/>
      <c r="J41" s="32"/>
      <c r="K41" s="51"/>
      <c r="L41" s="56" t="s">
        <v>143</v>
      </c>
      <c r="M41" s="54">
        <v>38962.96</v>
      </c>
    </row>
    <row r="42" spans="1:13" s="42" customFormat="1" ht="12.75">
      <c r="A42" s="32"/>
      <c r="B42" s="17"/>
      <c r="C42" s="47"/>
      <c r="D42" s="32" t="s">
        <v>122</v>
      </c>
      <c r="E42" s="37"/>
      <c r="F42" s="32"/>
      <c r="G42" s="40"/>
      <c r="H42" s="32"/>
      <c r="I42" s="32"/>
      <c r="J42" s="32"/>
      <c r="K42" s="51"/>
      <c r="L42" s="12"/>
      <c r="M42" s="53">
        <f>SUM(M8:M41)</f>
        <v>510410.96925925923</v>
      </c>
    </row>
  </sheetData>
  <autoFilter ref="A6:L42"/>
  <mergeCells count="9">
    <mergeCell ref="E5:I5"/>
    <mergeCell ref="J5:L5"/>
    <mergeCell ref="C7:E7"/>
    <mergeCell ref="D1:L1"/>
    <mergeCell ref="D2:J2"/>
    <mergeCell ref="B3:D3"/>
    <mergeCell ref="E3:I3"/>
    <mergeCell ref="B4:D4"/>
    <mergeCell ref="E4:J4"/>
  </mergeCells>
  <printOptions/>
  <pageMargins left="0.7" right="0.7" top="0.75" bottom="0.75" header="0.3" footer="0.3"/>
  <pageSetup fitToHeight="1" fitToWidth="1" horizontalDpi="600" verticalDpi="600" orientation="portrait" paperSize="9" scale="3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1:L17"/>
  <sheetViews>
    <sheetView workbookViewId="0" topLeftCell="A1">
      <selection activeCell="A11" sqref="A11:XFD17"/>
    </sheetView>
  </sheetViews>
  <sheetFormatPr defaultColWidth="9.140625" defaultRowHeight="12.75"/>
  <sheetData>
    <row r="11" spans="2:12" s="1" customFormat="1" ht="15.75">
      <c r="B11" s="5"/>
      <c r="C11" s="5"/>
      <c r="D11" s="5"/>
      <c r="E11" s="5"/>
      <c r="F11" s="6"/>
      <c r="G11" s="5"/>
      <c r="H11" s="7"/>
      <c r="I11" s="7"/>
      <c r="J11" s="5"/>
      <c r="K11" s="5"/>
      <c r="L11" s="5"/>
    </row>
    <row r="12" spans="2:12" s="1" customFormat="1" ht="15.75">
      <c r="B12" s="5"/>
      <c r="C12" s="5"/>
      <c r="D12" s="5"/>
      <c r="E12" s="5"/>
      <c r="F12" s="6"/>
      <c r="G12" s="5"/>
      <c r="H12" s="71" t="s">
        <v>30</v>
      </c>
      <c r="I12" s="71"/>
      <c r="J12" s="3" t="e">
        <f>SUM(#REF!)</f>
        <v>#REF!</v>
      </c>
      <c r="K12" s="3" t="e">
        <f>SUM(#REF!)</f>
        <v>#REF!</v>
      </c>
      <c r="L12" s="5"/>
    </row>
    <row r="13" s="1" customFormat="1" ht="15.75">
      <c r="F13" s="2"/>
    </row>
    <row r="14" s="1" customFormat="1" ht="15.75">
      <c r="F14" s="2"/>
    </row>
    <row r="15" s="4" customFormat="1" ht="20.25">
      <c r="D15" s="4" t="s">
        <v>19</v>
      </c>
    </row>
    <row r="16" s="4" customFormat="1" ht="20.25"/>
    <row r="17" s="4" customFormat="1" ht="20.25">
      <c r="D17" s="4" t="s">
        <v>20</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Пользователь Windows</cp:lastModifiedBy>
  <cp:lastPrinted>2021-04-16T07:22:22Z</cp:lastPrinted>
  <dcterms:created xsi:type="dcterms:W3CDTF">2017-08-17T12:48:14Z</dcterms:created>
  <dcterms:modified xsi:type="dcterms:W3CDTF">2023-03-01T15:11:17Z</dcterms:modified>
  <cp:category/>
  <cp:version/>
  <cp:contentType/>
  <cp:contentStatus/>
</cp:coreProperties>
</file>