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7\Programe Speciale\OFTALMOLOGIE\"/>
    </mc:Choice>
  </mc:AlternateContent>
  <xr:revisionPtr revIDLastSave="0" documentId="13_ncr:1_{8F1E2FDC-E263-4395-9B83-B1F9D8780E66}" xr6:coauthVersionLast="47" xr6:coauthVersionMax="47" xr10:uidLastSave="{00000000-0000-0000-0000-000000000000}"/>
  <bookViews>
    <workbookView xWindow="-120" yWindow="-120" windowWidth="29040" windowHeight="15840" tabRatio="552" xr2:uid="{803901A2-5956-4AFF-A3A4-A152341F695E}"/>
  </bookViews>
  <sheets>
    <sheet name="Sheet2" sheetId="1" r:id="rId1"/>
  </sheets>
  <definedNames>
    <definedName name="_xlnm._FilterDatabase" localSheetId="0" hidden="1">Sheet2!$A$1:$AF$116</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C116" i="1" l="1"/>
  <c r="AC3" i="1"/>
  <c r="AC4" i="1"/>
  <c r="AC5" i="1"/>
  <c r="AC6" i="1"/>
  <c r="AC7"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2" i="1"/>
  <c r="T115" i="1" l="1"/>
  <c r="U115" i="1" s="1"/>
  <c r="Z114" i="1"/>
  <c r="T114" i="1"/>
  <c r="U114" i="1" s="1"/>
  <c r="Z113" i="1"/>
  <c r="T113" i="1"/>
  <c r="U113" i="1" s="1"/>
  <c r="T112" i="1"/>
  <c r="U111" i="1"/>
  <c r="T111" i="1"/>
  <c r="U110" i="1"/>
  <c r="T110" i="1"/>
  <c r="U109" i="1"/>
  <c r="T109" i="1"/>
  <c r="U108" i="1"/>
  <c r="T108" i="1"/>
  <c r="Z107" i="1"/>
  <c r="U107" i="1"/>
  <c r="T107" i="1"/>
  <c r="Z106" i="1"/>
  <c r="U106" i="1"/>
  <c r="T106" i="1"/>
  <c r="U105" i="1"/>
  <c r="T105" i="1"/>
  <c r="U104" i="1"/>
  <c r="T104" i="1"/>
  <c r="T103" i="1"/>
  <c r="T102" i="1"/>
  <c r="U102" i="1" s="1"/>
  <c r="T101" i="1"/>
  <c r="U101" i="1" s="1"/>
  <c r="T100" i="1"/>
  <c r="U99" i="1"/>
  <c r="T99" i="1"/>
  <c r="U98" i="1"/>
  <c r="T98" i="1"/>
  <c r="U97" i="1"/>
  <c r="T97" i="1"/>
  <c r="T96" i="1"/>
  <c r="U96" i="1" s="1"/>
  <c r="T95" i="1"/>
  <c r="U95" i="1" s="1"/>
  <c r="T94" i="1"/>
  <c r="U94" i="1" s="1"/>
  <c r="Z93" i="1"/>
  <c r="T93" i="1"/>
  <c r="U93" i="1" s="1"/>
  <c r="W93" i="1" s="1"/>
  <c r="X93" i="1" s="1"/>
  <c r="T92" i="1"/>
  <c r="U92" i="1" s="1"/>
  <c r="Z91" i="1"/>
  <c r="T91" i="1"/>
  <c r="U91" i="1" s="1"/>
  <c r="Z90" i="1"/>
  <c r="T90" i="1"/>
  <c r="U90" i="1" s="1"/>
  <c r="U89" i="1"/>
  <c r="T89" i="1"/>
  <c r="T88" i="1"/>
  <c r="U88" i="1" s="1"/>
  <c r="Z87" i="1"/>
  <c r="U87" i="1"/>
  <c r="T87" i="1"/>
  <c r="U86" i="1"/>
  <c r="T86" i="1"/>
  <c r="U85" i="1"/>
  <c r="T85" i="1"/>
  <c r="U84" i="1"/>
  <c r="T84" i="1"/>
  <c r="U83" i="1"/>
  <c r="T83" i="1"/>
  <c r="T82" i="1"/>
  <c r="T81" i="1"/>
  <c r="U81" i="1" s="1"/>
  <c r="T80" i="1"/>
  <c r="U80" i="1" s="1"/>
  <c r="T79" i="1"/>
  <c r="U79" i="1" s="1"/>
  <c r="T78" i="1"/>
  <c r="U78" i="1" s="1"/>
  <c r="T77" i="1"/>
  <c r="U77" i="1" s="1"/>
  <c r="U76" i="1"/>
  <c r="T76" i="1"/>
  <c r="Z75" i="1"/>
  <c r="T75" i="1"/>
  <c r="U75" i="1" s="1"/>
  <c r="W75" i="1" s="1"/>
  <c r="X75" i="1" s="1"/>
  <c r="T74" i="1"/>
  <c r="U74" i="1" s="1"/>
  <c r="T73" i="1"/>
  <c r="U73" i="1" s="1"/>
  <c r="Z72" i="1"/>
  <c r="T72" i="1"/>
  <c r="U72" i="1" s="1"/>
  <c r="Z71" i="1"/>
  <c r="T71" i="1"/>
  <c r="U71" i="1" s="1"/>
  <c r="Z70" i="1"/>
  <c r="T70" i="1"/>
  <c r="U70" i="1" s="1"/>
  <c r="W70" i="1" s="1"/>
  <c r="X70" i="1" s="1"/>
  <c r="Z69" i="1"/>
  <c r="T69" i="1"/>
  <c r="U69" i="1" s="1"/>
  <c r="W69" i="1" s="1"/>
  <c r="X69" i="1" s="1"/>
  <c r="Z68" i="1"/>
  <c r="T68" i="1"/>
  <c r="U68" i="1" s="1"/>
  <c r="W68" i="1" s="1"/>
  <c r="X68" i="1" s="1"/>
  <c r="T67" i="1"/>
  <c r="U67" i="1" s="1"/>
  <c r="T66" i="1"/>
  <c r="U66" i="1" s="1"/>
  <c r="Z65" i="1"/>
  <c r="T65" i="1"/>
  <c r="U65" i="1" s="1"/>
  <c r="W65" i="1" s="1"/>
  <c r="X65" i="1" s="1"/>
  <c r="T64" i="1"/>
  <c r="U64" i="1" s="1"/>
  <c r="Z63" i="1"/>
  <c r="T63" i="1"/>
  <c r="U63" i="1" s="1"/>
  <c r="W63" i="1" s="1"/>
  <c r="X63" i="1" s="1"/>
  <c r="Z62" i="1"/>
  <c r="T62" i="1"/>
  <c r="U62" i="1" s="1"/>
  <c r="W62" i="1" s="1"/>
  <c r="X62" i="1" s="1"/>
  <c r="T61" i="1"/>
  <c r="U61" i="1" s="1"/>
  <c r="Z60" i="1"/>
  <c r="T60" i="1"/>
  <c r="U60" i="1" s="1"/>
  <c r="W60" i="1" s="1"/>
  <c r="X60" i="1" s="1"/>
  <c r="Z59" i="1"/>
  <c r="T59" i="1"/>
  <c r="U59" i="1" s="1"/>
  <c r="W59" i="1" s="1"/>
  <c r="X59" i="1" s="1"/>
  <c r="T58" i="1"/>
  <c r="U58" i="1" s="1"/>
  <c r="Z57" i="1"/>
  <c r="U57" i="1"/>
  <c r="W57" i="1" s="1"/>
  <c r="X57" i="1" s="1"/>
  <c r="T57" i="1"/>
  <c r="T56" i="1"/>
  <c r="U56" i="1" s="1"/>
  <c r="T55" i="1"/>
  <c r="U55" i="1" s="1"/>
  <c r="T54" i="1"/>
  <c r="U54" i="1" s="1"/>
  <c r="T53" i="1"/>
  <c r="U53" i="1" s="1"/>
  <c r="T52" i="1"/>
  <c r="U52" i="1" s="1"/>
  <c r="T51" i="1"/>
  <c r="U51" i="1" s="1"/>
  <c r="Z50" i="1"/>
  <c r="T50" i="1"/>
  <c r="U50" i="1" s="1"/>
  <c r="W50" i="1" s="1"/>
  <c r="X50" i="1" s="1"/>
  <c r="T49" i="1"/>
  <c r="U49" i="1" s="1"/>
  <c r="T48" i="1"/>
  <c r="U48" i="1" s="1"/>
  <c r="T47" i="1"/>
  <c r="U47" i="1" s="1"/>
  <c r="T46" i="1"/>
  <c r="U46" i="1" s="1"/>
  <c r="T45" i="1"/>
  <c r="U45" i="1" s="1"/>
  <c r="T44" i="1"/>
  <c r="U44" i="1" s="1"/>
  <c r="T43" i="1"/>
  <c r="U43" i="1" s="1"/>
  <c r="U42" i="1"/>
  <c r="T42" i="1"/>
  <c r="T41" i="1"/>
  <c r="U41" i="1" s="1"/>
  <c r="U40" i="1"/>
  <c r="T40" i="1"/>
  <c r="Z39" i="1"/>
  <c r="U39" i="1"/>
  <c r="W39" i="1" s="1"/>
  <c r="X39" i="1" s="1"/>
  <c r="T39" i="1"/>
  <c r="Z38" i="1"/>
  <c r="U38" i="1"/>
  <c r="W38" i="1" s="1"/>
  <c r="X38" i="1" s="1"/>
  <c r="T38" i="1"/>
  <c r="Z37" i="1"/>
  <c r="U37" i="1"/>
  <c r="W37" i="1" s="1"/>
  <c r="X37" i="1" s="1"/>
  <c r="T37" i="1"/>
  <c r="Z36" i="1"/>
  <c r="U36" i="1"/>
  <c r="W36" i="1" s="1"/>
  <c r="X36" i="1" s="1"/>
  <c r="T36" i="1"/>
  <c r="U35" i="1"/>
  <c r="T35" i="1"/>
  <c r="Z34" i="1"/>
  <c r="U34" i="1"/>
  <c r="W34" i="1" s="1"/>
  <c r="X34" i="1" s="1"/>
  <c r="T34" i="1"/>
  <c r="U33" i="1"/>
  <c r="T33" i="1"/>
  <c r="U32" i="1"/>
  <c r="T32" i="1"/>
  <c r="U31" i="1"/>
  <c r="T31" i="1"/>
  <c r="Z30" i="1"/>
  <c r="U30" i="1"/>
  <c r="W30" i="1" s="1"/>
  <c r="X30" i="1" s="1"/>
  <c r="T30" i="1"/>
  <c r="Z29" i="1"/>
  <c r="U29" i="1"/>
  <c r="W29" i="1" s="1"/>
  <c r="X29" i="1" s="1"/>
  <c r="T29" i="1"/>
  <c r="T28" i="1"/>
  <c r="U28" i="1" s="1"/>
  <c r="T27" i="1"/>
  <c r="U27" i="1" s="1"/>
  <c r="T26" i="1"/>
  <c r="U26" i="1" s="1"/>
  <c r="T25" i="1"/>
  <c r="U25" i="1" s="1"/>
  <c r="T24" i="1"/>
  <c r="U24" i="1" s="1"/>
  <c r="T23" i="1"/>
  <c r="U23" i="1" s="1"/>
  <c r="Z22" i="1"/>
  <c r="T22" i="1"/>
  <c r="U22" i="1" s="1"/>
  <c r="T21" i="1"/>
  <c r="U21" i="1" s="1"/>
  <c r="T20" i="1"/>
  <c r="U20" i="1" s="1"/>
  <c r="T19" i="1"/>
  <c r="U19" i="1" s="1"/>
  <c r="T18" i="1"/>
  <c r="U18" i="1" s="1"/>
  <c r="T17" i="1"/>
  <c r="U17" i="1" s="1"/>
  <c r="Z16" i="1"/>
  <c r="W16" i="1"/>
  <c r="X16" i="1" s="1"/>
  <c r="T16" i="1"/>
  <c r="T15" i="1"/>
  <c r="U15" i="1" s="1"/>
  <c r="T14" i="1"/>
  <c r="U14" i="1" s="1"/>
  <c r="T13" i="1"/>
  <c r="U13" i="1" s="1"/>
  <c r="T12" i="1"/>
  <c r="U12" i="1" s="1"/>
  <c r="T11" i="1"/>
  <c r="U11" i="1" s="1"/>
  <c r="U10" i="1"/>
  <c r="T10" i="1"/>
  <c r="T9" i="1"/>
  <c r="U9" i="1" s="1"/>
  <c r="T8" i="1"/>
  <c r="U8" i="1" s="1"/>
  <c r="T7" i="1"/>
  <c r="U7" i="1" s="1"/>
  <c r="T6" i="1"/>
  <c r="U6" i="1" s="1"/>
  <c r="Z5" i="1"/>
  <c r="R5" i="1"/>
  <c r="Z4" i="1"/>
  <c r="T4" i="1"/>
  <c r="U4" i="1" s="1"/>
  <c r="W4" i="1" s="1"/>
  <c r="X4" i="1" s="1"/>
  <c r="T3" i="1"/>
  <c r="U3" i="1" s="1"/>
  <c r="Z2" i="1"/>
  <c r="T2" i="1"/>
  <c r="U2" i="1" s="1"/>
  <c r="W2" i="1" s="1"/>
  <c r="X2" i="1" s="1"/>
  <c r="S5" i="1" l="1"/>
  <c r="S116" i="1" l="1"/>
  <c r="T5" i="1"/>
  <c r="U5" i="1" s="1"/>
  <c r="W5" i="1" s="1"/>
  <c r="X5" i="1" s="1"/>
</calcChain>
</file>

<file path=xl/sharedStrings.xml><?xml version="1.0" encoding="utf-8"?>
<sst xmlns="http://schemas.openxmlformats.org/spreadsheetml/2006/main" count="363" uniqueCount="254">
  <si>
    <t>Denumirea loturilor</t>
  </si>
  <si>
    <t>Specificarea tehnică deplină solicitată de către autoritatea contractantă</t>
  </si>
  <si>
    <t>Unitatea de măsură</t>
  </si>
  <si>
    <t>IMSP INSTITUTUL DE MEDICINA URGENTA (0426)</t>
  </si>
  <si>
    <t>IMSP INSTITUTUL MAMEI SI COPILULUI (0429)</t>
  </si>
  <si>
    <t>IMSP SPITALUL CLINIC BALTI (0436)</t>
  </si>
  <si>
    <t>IMSP SPITALUL CLINIC MUNICIPAL SFANTA TREIME (0446)</t>
  </si>
  <si>
    <t>IMSP SPITALUL CLINIC REPUBLICAN TIMOFEI MOSNEAGA (0448)</t>
  </si>
  <si>
    <t>IMSP SPITALUL RAIONAL CAHUL (0456)</t>
  </si>
  <si>
    <t>IMSP SPITALUL RAIONAL CALARASI (0457)</t>
  </si>
  <si>
    <t>IMSP SPITALUL RAIONAL CAUSENI ANA SI ALEXANDRU (0459)</t>
  </si>
  <si>
    <t>IMSP SPITALUL RAIONAL FLORESTI (0468)</t>
  </si>
  <si>
    <t>IMSP SPITALUL RAIONAL UNGHENI (0485)</t>
  </si>
  <si>
    <t>IMSP SPITALUL RAIONAL VULCANESTI (0486)</t>
  </si>
  <si>
    <t>SERVICIUL DE INFORMATII SI SECURITATE AL REPUBLICII MOLDOVA (0569)</t>
  </si>
  <si>
    <t>SPITALUL CLINIC MILITAR CENTRAL (0576)</t>
  </si>
  <si>
    <t>Итого</t>
  </si>
  <si>
    <t>preț final</t>
  </si>
  <si>
    <t>Aspiratoare (extrudă) pentru vitrectomie  ( 004221 )</t>
  </si>
  <si>
    <t>Aspiratoare (extrudă) pentru vitrectomie 25G cu vârf silicon
De unică folosință, steril
Pentru manipularea țesuturilor, hemoragiei și sângerării (echivalent cu  GRIESHABER® Backflush)</t>
  </si>
  <si>
    <t>Bucată</t>
  </si>
  <si>
    <t>Banda Shirmer nr.100  ( 004222 )</t>
  </si>
  <si>
    <t>Benzi OFTALMalmice Schirmer pentru măsurarea producției lacrimale, folii gradate în ambalaj steril individual (ambalate în cutie până la 100 bucăți)</t>
  </si>
  <si>
    <t>Bastonase igienice auriculare  ( 004223 )</t>
  </si>
  <si>
    <t>Bastonase igienice auriculare pe băț de plastic. Ambalare până la 200 bucăți</t>
  </si>
  <si>
    <t>Bastonase igienice auriculare pe lemn  ( 004224 )</t>
  </si>
  <si>
    <t>Bastonase igienice auriculare pe băț de Lemn. Ambalare până la 200 bucăți</t>
  </si>
  <si>
    <t>Burete absorbant oftalmic  ( 004225 )</t>
  </si>
  <si>
    <t>Bureti absorbanti fara scame (Bastonase tupfer oftalmologice), din celuloza comprimata cu proprietati inalt absorbante, sponge, steril, cu miner de plastic si buretele fixat in forma de triunghi,</t>
  </si>
  <si>
    <t>Benzi de silicon  ( 004226 )</t>
  </si>
  <si>
    <t>Benzi de silicon pentru chirurgia dezlipirii de retina,  circlaj 2 mm latimea, steril (echivalent G-34620 Geuder)</t>
  </si>
  <si>
    <t>Tub de silicon pentru fixarea benzii de silicon  ( 004227 )</t>
  </si>
  <si>
    <t>1) Tub de silicon pentru fixarea benzii de silicon (sleeve); 2)  Diametru 2,0 - 2,1  x  0,75 - 1,0 mm; 3)steril; 4) Din silicon; (echivalent G-34642 Geuder)</t>
  </si>
  <si>
    <t>Tub de silicon  ( 004228 )</t>
  </si>
  <si>
    <t>1) Tub de silicon pentru intubare nazolacrimala; 2)  Ø 0.94 mm silicon tube/ 53mm &amp; 0.8 mmØ metallic probe - 53 mm; / + inca un  Ø 1,18mm silicon tube / 40 mm long &amp; 0.7mm Ø  metallic probe</t>
  </si>
  <si>
    <t>Brilliant blue  ( 004229 )</t>
  </si>
  <si>
    <t>solutie Brilliant blue G 0,025%, in ambalaj steril, (0,5 ml- 1,0 ml ),  colorant pentru uz intraocular  seringa preumpluta cu canula</t>
  </si>
  <si>
    <t>Butelie de gas C3F8 pentru uz intraocular  ( 004230 )</t>
  </si>
  <si>
    <t>Butelie de gas expansiv C3F8 pentru uz intraocular pentru tamponada retinei, volum 30-40 ml</t>
  </si>
  <si>
    <t>Butelie de gas SF6 pentru uz intraocular  ( 004231 )</t>
  </si>
  <si>
    <t>Butelie de gas expansiv SF6 pentru uz intraocular pentru tamponada retinei, volum 30-40 ml</t>
  </si>
  <si>
    <t>Câmpuri operatorii pentru chirurgia globului ocular 6x4 cm, SMS Câmpuri operatorii pentruchirurgia globului ocular ( 004232 )</t>
  </si>
  <si>
    <t>Câmpuri operatorii pentru chirurgia globului ocular (câmp operator de unica folosință, steril, dimensiune 102x122 cm (+/- 2 cm), Material SMS, cu punga de colectare a fluidelor, cu apertura (suprafata de lucru) cu dimensiunea 6x4 cm, acoperita integral cu pelicula adezivă.</t>
  </si>
  <si>
    <t>Câmpuri operatorii pentruchirurgia globului ocular, 10x12 cm, SMS Câmpuri operatorii pentruchirurgia globului ocular ( 004233 )</t>
  </si>
  <si>
    <t>Câmpuri operatorii pentru chirurgia globului ocular (câmp operator de unica folosință, steril, dimensiune 100x120 cm (+/- 1 cm), Material SMS, cu punga de colectare a fluidelor, cu apertura (suprafata de lucru) cu dimensiunea 10x12 cm, acoperita integral cu pelicula adezivă.</t>
  </si>
  <si>
    <t>Canula cu vârf moale la polisare 25G  ( 004234 )</t>
  </si>
  <si>
    <t>Canula cu vârf moale la polisare 25 G, angulata la 7-8 mm de la varf, 50 mm, steril, Pentru lustruirea și curățarea cortexului rezidual din punga capsulară în pregătirea pentru introducerea lentilei intraoculare.</t>
  </si>
  <si>
    <t>Canula cu vârf moale la polisare 27G  ( 004235 )</t>
  </si>
  <si>
    <t>Canula cu vârf moale la polisare 27 G, angulata la 7-10 mm de la varf, 40 mm, steril, Pentru lustruirea și curățarea cortexului rezidual din punga capsulară în pregătirea pentru introducerea lentilei intraoculare.</t>
  </si>
  <si>
    <t>Canula getabila 23G, angulată Canula getabila 23G ( 004236 )</t>
  </si>
  <si>
    <t>Canula viscoelastic 23 G (60mm) (23x 7/8 in), 0,64x22mm, angulata 45 la 8- 10 mm de la varf. Varf rotunjit si extrapolisat, steril.</t>
  </si>
  <si>
    <t>Canula getabila 25G, angulată Canula getabila 25G ( 004237 )</t>
  </si>
  <si>
    <t>Canula viscoelastic 25 G (50 mm) (25x 7/8 in) angulata la 8-10 mm de varf. Varf rotunjit si extrapolisat, steril.</t>
  </si>
  <si>
    <t>Canula getabila 27G, angulată Canula getabila 27G ( 004238 )</t>
  </si>
  <si>
    <t>Canula viscoelastic 27 G (40 mm) (27x 7/8 in) angulata la 8-9 mm de varf. Varf rotunjit si extrapolisat, steril.</t>
  </si>
  <si>
    <t>Canula getabila 27G, dreapta  ( 004239 )</t>
  </si>
  <si>
    <t>Canula viscoelastic 27 G , dreapta, sOFTALM tip (virf de silicon) . Vârfuri flexibile din silicon cu flux mare, care oferă acces blând la retină.</t>
  </si>
  <si>
    <t>Bucata</t>
  </si>
  <si>
    <t>Canula oftalmic getabil pentru hidrodisecția  ( 004240 )</t>
  </si>
  <si>
    <t>Canula oftalmic getabil pentru hidrodisecția 27 G,40mm, angulata  la 6-8 mm, BOND, steril</t>
  </si>
  <si>
    <t>Canula oftalmic getabil pentru polisarea capsulei cristalinului  ( 004241 )</t>
  </si>
  <si>
    <t>Canula oftalmic getabil pentru polisarea capsulei cristalinului - Kratz- 23 G, angulata la 8-9 mm de la varf, 60 mm, cu orificiu din partea superioara, steril, bent.</t>
  </si>
  <si>
    <t>Capsuloretractor Capsuloretractor, set din 5 ( 004242 )</t>
  </si>
  <si>
    <t>Flexibil, din polypropilen sau nylon,  cu stopper ajustabil din silicon, steril , set din 4-5 dispozitive pentru stabilizarea capsulei, capete rotunjite pentru marirea ariei de suport.</t>
  </si>
  <si>
    <t>Casete  facoemulsificatie pentru aparatul Centurion Alcon Casete facoemulsificatie pentru aparatul Centurion Alcon ( 004244 )</t>
  </si>
  <si>
    <t>Casete facoemulsificatie pentru aparatul Centurion Alcon</t>
  </si>
  <si>
    <t>Casete combinate pentru cataracta şi vitrectomie Constellation Casete combinate pentru cataracta şi vitrectomie ( 004245 )</t>
  </si>
  <si>
    <t>1) Pentru Constellation Vision System: 25 g; 2) Sterile;</t>
  </si>
  <si>
    <t>Casete pentru facoemulsificare Constellation Casete pentru facoemulsificare C ( 004246 )</t>
  </si>
  <si>
    <t>1) Casete pentru  facoemulsificare la  Constellation Vision System Alcon; 2)Sterile;</t>
  </si>
  <si>
    <t>Chandelier compatibil cu Alcon Constellation 25G  ( 004247 )</t>
  </si>
  <si>
    <t>Chandelier compatibil cu Alcon Constellation, 25 G, Include trocar/canula, Permite ajustarea nivelului de iluminare, Steril</t>
  </si>
  <si>
    <t>Cirlige iriene (Iris retractors)  ( 004248 )</t>
  </si>
  <si>
    <t>Flexibile, din polypropilen albastru sau nylon, sterile, cu stopper ajustabil din silicon.</t>
  </si>
  <si>
    <t>Cristalin artificial camera posterioara foldabil, monobloc  ( 004249 )</t>
  </si>
  <si>
    <t>Cu cartuș pentru incizie 2.4-2.75 mm, steril, compatibil cu cristalinul sau cartuș cu injector, steril -compatibil cu cristalinul, getabile. Acri1ic,metacrilat,hidrofob,copolimer. Optic biconvex, asimetric anterior, 6,0 mm, haptica 13 mm, angulatia hapticelor 0 grade. Indice de refracție: 1,55, obligator să fie indicat  pe ambalajul exterior. UV filtru 400 nm. Constanta A: metoda biometrică 118,3 - 118,4, metoda prin imersie 118,7, să fie indicată obligatoriu pe ambalajul exterior . Gama dioptrica: pasul de 0.5 D pentru gama dioptrica + 6.0 -+ 30.0D, pasul de 0,5 - 1,0 D pentru gama dioptrica +31.0 - +40.0D. Se accepta oferta unui spectru mai larg de dioptrii.*Termenul/termenele de sterilitate a pseudofacului cât și a cartușului/injectorului să fie indicat pe ambalaj (sterile minim 24 luni, pentru toate componentele ambalajului) și va fi indicat pe ambalajul steril, cât și pe cutie (în cazul livrării produselor în cutie). Toate cristalinele artificiale să fie cu UV filtru și YAG-laser compatibili.</t>
  </si>
  <si>
    <t>Cristalin artificial camera posterioara foldabil, monobloc, cu filtru galben (LV with blue light filter). Cartuș inclus  ( 004250 )</t>
  </si>
  <si>
    <t>Cu cartuș pentru incizia 2,2 – 2,4 mm, compatibil cu cristalinul sau cartuș cu injector compatibil cu cristalinul, sterile, getabile. Acrilic, hidrofob, biomaterial feniletilacrilat/hydroxyetilmetacrilat copolimer. 
Optic asimetric biconvex 6,0 mm, haptica 13,0 mm, angulatia hapticelor 0 grade, margine patrată de 360º. Indice de refracție:1,55, obligator sa fie indicate, pe ambalajul exterior. UV filtru 400 nm,filtru lumina albastră.
Constanta A:  SRK/T metoda biometrică 118,8, metoda prin imersie 119.1, să fie indicată obligatoriu pe mabalajul exterior. Gama dioptrică: pasul de 0.5 D pentru gama dioptrică +6,0 D +30,0 D. Se acceptă oferta unui spectru mai  larg de dioptrii.
Termenul/termenele de sterilitate a pseudofacului cît și a cartușului/injectorului să fie indicat pe ambalaj  (sterile minim 24 luni, pentru toate componentele ambalajului) și va fi indicat pe ambalaj steril ,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t>
  </si>
  <si>
    <t>Cristalin artificial camera posterioară foldabil, monobloc, cu patru piciorușe cu injector și cartuș inclus  ( 004251 )</t>
  </si>
  <si>
    <t>Acrilic, hidrofilic, asferic, D=6,0 - 6,2 mm, haptica 10,5 - 11,0 mm. Angulatia hapticelor 0 grade. Indice de refractie 1.46. Constanta A118,5, gama dioptrică +0.0 - +30 D. Pasul de 0.5-1.0 pentru gama dioptrica +0.0...+9.0D. Pasul de 0.5 pentru gama dioptrica + 10.0...+ 30.0D. Se accepta oferta unui spectru mai larg de dioptrii. Constanta A: metoda biometrică 118,0, metoda prin imersie 118,5, să fie indicată obligatoriu pe ambalajul exterior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</si>
  <si>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posterioară foldabil, monobloc, cu patru piciorușe preincarcat in injector  ( 004252 )</t>
  </si>
  <si>
    <t>Cristalin artificial camera posterioară foldabil, monobloc, cu patru piciorușe, acrilic, hidrofilic,  asferic.D=6.0 - 6,2 mm, haptica 10,5 - 11.0. Constanta A  metoda biometrica 118.0 , metoda prin imersie 118.5.  Indice de refractie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</si>
  <si>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camera posterioara, fixare, foramen in haptica  ( 004253 )</t>
  </si>
  <si>
    <t>Optic biconvex, 7,0 mm, haptica 12,5 mm.  Angulatia hapticelor: 5° Indice de refracție: 1,49. Constanta A: metoda biometrică 118,8. Gama dioptrica: +10D - +30D.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</si>
  <si>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posterioara, foldabil, cu trei piese. Cartuș inclus  ( 004254 )1720</t>
  </si>
  <si>
    <t>Cu cartuș pentru incizia 2.4-2.75mm, compatibil cu cristalinul sau cartuș cu injector compatibil cu cristalinul, sterile, getabile, Cartuș steril, getabil. Material lentila: acrilat metacrilat, hidrofob, copolimer . Optic biconvex, 6,0 mm, asimetric anterior. Material haptica: PMMA, haptica 13 mm, Angulatia hapticelor: 10° Indice de refracție: 1,55, obligator indicat pe ambalajul exterior. UV filtru 400nm. Constanta A: metoda biometrică 118,8, metoda prin imersie 119,2, să fie indicată obligatoriu pe ambalajul exterior . Gama dioptrica +6,0 - +30,0D. Pasul de 0.5 D pentru gama dioptrica + 6.0 -+ 30.0D.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</si>
  <si>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Cristalin artificial camera posterioare foldabil preincarcat in injector  ( 004256 )</t>
  </si>
  <si>
    <t>Cristalin artificial camera posterioare foldabil, hidrofilic, acrilic, asferic, biconvex optica=6,0 mm, , haptica H=13,0 mm, tip S, Constanta A, metoda biometrica - 118,56, metoda prin imersie 118,9. Indice de refractie - 1.46 Gama dioptrică: -5.0D +40,0D. Pasul de 0.5 - 1.0 D pentru gama dioptrica -5.0 -+ 10.0D,  + 30.0 -+ 40.0D,  pasul de 0.5 pentru gama dioptrica + 10.0 -+30.0.0D. Se accepta oferta unui spectru mai larg de dioptrii.  cristalinul preincarcat in injector pentru incizia până la  2,2 mm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</si>
  <si>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posterioare, foldabil, cu 4 puncte de fixare. Cartuș inclus.  ( 004257 )</t>
  </si>
  <si>
    <t>Pe suport, acrilic hydrofil, monofocal, asferic, optica 6,0mm, haptica 11.0-11.5mm, margina posterioara patrat la 360 °, UV filtru, indice de refracție: 1,46. Constanta A: metoda biometrică 118,16- 118,2, metoda prin imersie 118,5 - 118,52, să fie indicată obligatoriu pe ambalajul exterior . Gama dioptrica: minus -5,0D ... +40,0D. Pasul de 0.5D - 1.0 D pentru gama dioptrica -5.0 ...+ 8.0D și +30,0D...+40,0D.  Pe 4 piciorușe Pasul de 0.5 pentru gama dioptrica + 8.5 -+ 29,5D. Se accepta oferta unui spectru mai larg de dioptrii. Injector unica folosința compatibil cu cristalinul pentru incizia până la 2.4mm cu bagheta de ajustare sau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</si>
  <si>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posterioare, foldabil, cu 4 puncte de fixare. Cartuș inclus.  ( 004258 )</t>
  </si>
  <si>
    <t>Pe suport, acrilic hydrofil, monofocal, asferic, optica 6,0mm, haptica 11.0 la lentile de la 10,0D-11.5mm mai mici de 9,0 D, margina posterioara patrat la 360 °, UV filtru, indice de refracție: 1,46: A -constanta 118.5 (emersia), Gama dioptrică -  -5,0D....+ 40,0D; pasul 0,5D la LIO de la + 8,5D pînă la +30,0D, restul LIO cu pasul 1,0D; pentru implantarea în sac cristalinian sau în sulcus. Injector unica folosința compatibil cu cristalinul pentru incizia până la 2.4mm cu bagheta de ajustare,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</si>
  <si>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multifocal  ( 004259 )</t>
  </si>
  <si>
    <t>Cristalin artificial camera posterioară trifocal pliabil biomaterial copolimer hidrofob, rezistent la microvacuole (glistenings free) feniletilacrilat/hydroxyetilmetacrilat cu filtru pentru UV si lumina albastră. 
Optic biconvex asferic cu zona diafractivă de 4,5 mm. Partea optica cu diametrul de 6,0mm, haptica 13,0 mm, angulatia hapticelor 0 grade. Indice de refracție:1,55.
Constanta A: SRK/T metoda biometrică 119,1, metoda prin imersie 118.7, să fie indicată obligatoriu pe mabalajul exterior. Gama dioptrică: pasul de 0.5 D pentru gama dioptrică +6,0 D +30,0 D. Cu o putere de adaugare pentru vederea intermediară de +2,17 si vederea de aproape de +3,25. Se acceptă oferta unui spectru mai  larg de dioptrii.
Termenul/termenele de sterilitate a pseudofacului cît și a cartușului/injectorului să fie indicat pe ambalaj  (sterile minim 24 luni, pentru toate componentele ambalajului) și va fi indicat pe ambalaj steril ,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t>
  </si>
  <si>
    <t>Cristalin artificial, camera posterioara, foldabil, monobloc, toric asferic  ( 004260 )</t>
  </si>
  <si>
    <t xml:space="preserve">Cristalin artificial acrylic, hidrofob, copolimer, rezistent la microvacuole (glistenings free) feniletilacrilat/hydroxyetilmetacrilat cu filtru pentru UV +400nm si lumina albastră. 
Optic biconvex 6,0 mm., haptica 13,0mm, agulația hapticelor 0 grade, angulatia hapticelor 0 grade, marginea pastrată 360º.
Destinat inciziei  2,2 – 2,4 mm, cartuș inclus.
Gama dioptrică: pasul de +0.5D pentru gama dioptrică +6,0 D +30,0 D. Cilindrul 1,0-6,0D. Se acceptă oferta unui spectru mai  larg de dioptrii.
Constanta A: SRK/T metoda biometrică 119,1, metoda prin imersie 118.8. 
Termenul/termenele de sterilitate a pseudofacului cît și a cartușului/injectorului să fie indicat pe ambalaj  (sterile minim 24 luni , pentru toate componentele ambalajului) și va fi indicat pe ambalaj steril,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         </t>
  </si>
  <si>
    <t>Cristalin artificial, forma S, foldabil, preincarcat  ( 004261 )</t>
  </si>
  <si>
    <t>Cristalin artificial camera posterioara foldabil, hidrofilic, acrilic, asferic, biconvex optica=6,0 mm, , haptica H=13,0 mm, tip S, angulatia hapticelor 5°.  Constanta A: metoda biometrica 119.0 , metoda prin imersie 118.5. Indice de refractie - 1.48. Gama dioptrică: +5.0D  +35,0D. Pasul de 1.0 D pentru gama dioptrica +5.0D - +10.0D, +31.0D - +35.0D,  pasul de 0.5D pentru gama dioptrica +10.5D -+30.0.0D. Se accepta oferta unui spectru mai larg de dioptrii.  Cristalinul preincarcat in injector pentru incizia până la  2,2 mm .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</si>
  <si>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Cutit microchirurgical (pentru incizie corneana, sclerala)  ( 004262 )</t>
  </si>
  <si>
    <t>Cutit microchirurgical (pentru incizie corneana, sclerala). Lama de 1.2-1.3 mm (20 G) cu tăiş bilateral, drept, steril. Material - otel inoxidabil. (Scleral Knife)</t>
  </si>
  <si>
    <t>Cutit oftalmic chirurgical 45 grade  ( 004263 )</t>
  </si>
  <si>
    <t>Cutit de unica folosinta, pentru interventii microchirurgicale, miner complet, lama din otel inoxidabil dur, lama dreapta, cu tais lateral sub unghi  45 grade, satinat, steril (echivalent cu cuțitul MST45) Disecție sclerală lamelară (Stab/Side port)</t>
  </si>
  <si>
    <t>Cutit oftalmic chirurgical model crescent  ( 004264 )</t>
  </si>
  <si>
    <t>Cutit de unica folosinta, pentru interventii microchirurgicale, miner complet, lama din otel inoxidabil dur, lama pentru incizie crescenta, 2.2- 2.3 mm, angulat , teșita în sus,  satinat, steril</t>
  </si>
  <si>
    <t>Cutit oftalmic pentru incizia de bază chirurugia cataractei lama de 1.2 mm  ( 004265 )</t>
  </si>
  <si>
    <t>Cutit microchirurgical (pentru incizia de baza in chirurgia cataractei). Lama de 1.2-1.4 mm cu tăiş lateral, steril.  Material - otel inoxidabil (aliaj- austenit) forma conică, lungime cap 6,5mm +  0,2 , unghi 45grade, lama bilaterală, lungime lama 2,0 +  0,2mm, lațimea tăietoare - 0,2-0,3mm (Slit Knife)</t>
  </si>
  <si>
    <t>Cutit oftalmic pentru incizia de bază chirurugia cataractei lama de 2.6 mm  ( 004266 )</t>
  </si>
  <si>
    <t>Cutit oftalmic pentru chirurgia globului ocular (incizie de baza in chirurgia cataractei), 2.6 mm. Cutit cu miner complet, latimea lamei 2.6 mm, satinat, angulat sub unghi de 45 grade, cu tais lateral, cu marker de 2 mm. Material - otel inoxidabil (aleaj - austenit</t>
  </si>
  <si>
    <t>Cutit oftalmic pentru incizia de bază chirurugia cataractei lama de 2.75 mm  ( 004267 )</t>
  </si>
  <si>
    <t>Cutit oftalmic, pentru chirurgia globului ocular (pentru incizia de baza in chirurgia cataractei). Cutit cu miner complet, cu lățimea lamei de 2.75 mm, satinat, angulat sub unghi 45 grade, cu tăiş lateral, dublu teșit, lungime cap 8 mm, lungime lamă 3,2 mm, lățimea tăietoare 0.35 + 0,2 mm, steril. Material - otel inoxidabil. (echivalent CLEAR CORNEAL KNIVES)</t>
  </si>
  <si>
    <t>Cutit oftalmic pentru incizie corneară de baza 2.2 mm  ( 004268 )</t>
  </si>
  <si>
    <t>Cutit microchirurgical oftalmic pentru chirurgia globului ocular, ( pentru incizie corneeană de baza) 2,2 mm. Cutit cu miner complet, cu lățimea lamei de 2.2 mm, satinat, angulat sub unghi 45 grade, cu tăiş lateral.   Dual bevel. Steril. Material - otel inoxidabil (aliaj- austenit). (Slit knife 2.2 mm angled double bevel)</t>
  </si>
  <si>
    <t>Dispozitive intubatie lacrimala  ( 004270 )</t>
  </si>
  <si>
    <t>Dispozitive intubatie lacrimala cu  2 probe, 23 G x 11 cm, varfuri in oliva, tub silicon 300-350 mm, in set,  
Proiectat pentru tratamentul chirurgical, repararea și irigarea sistemului nazolacrimal</t>
  </si>
  <si>
    <t>Foarfece endooculare cu tăiere vertical  ( 004271 )</t>
  </si>
  <si>
    <t>Foarfece endooculare 25 G cu tăiere verticala, mobila partea proximala, steril</t>
  </si>
  <si>
    <t>Foarfece endooculare Curved  ( 004272 )</t>
  </si>
  <si>
    <t>Foarfece endooculare 25 G Curved, steril</t>
  </si>
  <si>
    <t>Hialuronat de sodiu 1%  ( 004273 )</t>
  </si>
  <si>
    <t>Hialuronat de sodiu 1% - 1.0 ml (menținerea spațiului, manipulare ușoară).  în seringa sterilă de 1.0 ml, cu canulă 27 G de unică folosință, sterila, apirogena. Viscozitate circa 30.000 mPas           osmolitate 270-400mOsm/kg</t>
  </si>
  <si>
    <t>Hialuronat de sodiu 1,4%  ( 004274 )</t>
  </si>
  <si>
    <t>Hialuronat de sodiu 1,4% - 1.0 ml (menținerea spațiului camerei anterioare globului ocular intraoperator, posedă viscozitatea  400 000 - 600 000 mPas, manipulare ușoară.  în seringa sterilă de 1.0 ml, cu canulă 27 G de unică folosință, sterila.</t>
  </si>
  <si>
    <t>Implant pentru chirurgia filtranta a glaucomului  ( 004275 )</t>
  </si>
  <si>
    <t>Implant OFTALMalmic biocompatibil, sistemul de drenaj, lungimea 2,64mm.
Diametrul lumenului 50 μm, diametrul extern 0,4mm; 27G, preloaded.</t>
  </si>
  <si>
    <t>Inel capsular de tensiune, 12 mm, tip Cionni Inel capsular de tensiune, 12 mm, tip CionniInel capsular de tensiune ( 004276 )</t>
  </si>
  <si>
    <t>Inel capsular de tensiune, 12 mm, tip Cionni, cu 2 inele de fixare, dreapta si stinga, material PMMA, steril</t>
  </si>
  <si>
    <t>Inel intracapsular steril 10/11 Inel intracapsular steril ( 004277 )</t>
  </si>
  <si>
    <t>Inel intracapsular steril: oval, policarbonatmetacrilat dimensiuni: 10/11 mm</t>
  </si>
  <si>
    <t>Inel intracapsular steril 12/13 Inel intracapsular steril ( 004278 )</t>
  </si>
  <si>
    <t>Inel intracapsular steril: oval, policarbonatmetacrilat dimensiuni: 12/13 mm</t>
  </si>
  <si>
    <t>Manson de silicon pentru facoemulsificare p-u aparatul Constellation Vision System  ( 004279 )</t>
  </si>
  <si>
    <t>1) Pentru aparatul Constellation Vision System; 2) Manson de silicon, steril, de unica folosinta, 0,9 mm, Ultra, pentru incizia 2.2-2.5 mm.</t>
  </si>
  <si>
    <t>Marcher chirurgical  ( 004280 )</t>
  </si>
  <si>
    <t>Marcher chirurgical (carioca pentru marcare în chirurgia OFTALMalmică, fiecare ambalată sterilă) cu vârf Tip Ultra fin (0,5 mm)</t>
  </si>
  <si>
    <t>Pense endooculare ILA  ( 004281 )</t>
  </si>
  <si>
    <t>Pense endooculare pentru intervenții Grieshaber DSP Tips: ILA 25 G pentru pilingul membrane limitante, steril</t>
  </si>
  <si>
    <t>Pense endooculare Tips: MAX Grip  ( 004282 )</t>
  </si>
  <si>
    <t>Pense endooculare pentru intervenții Grieshaber DSP Tips: MAX Grip 25 G pentru membrane gliale, steril</t>
  </si>
  <si>
    <t>Perfluoro-decalin  ( 004283 )</t>
  </si>
  <si>
    <t>sol. perfluorocarbon sterila, preincarcata in seringa de 7 ml.</t>
  </si>
  <si>
    <t>Mililitru</t>
  </si>
  <si>
    <t>Piesa pentru vitrectomie anterioara compatibil cu Constellation Vision System  ( 004284 )</t>
  </si>
  <si>
    <t>Piesa pentru vitrectomie anterioara compatibil cu Constellation Vision System 1)Sterila; 2) Unica folosinta; 3) 20GA;</t>
  </si>
  <si>
    <t>PIESE p/u irigatie-aspiratie compatibil cu aparatul ALCON INFINITI PIESE p/u irigatie-as537piratie tehnica bimanuală compatibil cu aparatul ALCON INFINITI ( 004285 )</t>
  </si>
  <si>
    <t>PIESE p/u irigatie-aspiratie compatibil cu aparatul ALCON INFINITI, STERIL,unica folosinta</t>
  </si>
  <si>
    <t>Proba endodiatermo 25 GA compatibil pentru aparatul Constellation Alcon  ( 004286 )</t>
  </si>
  <si>
    <t>Vârf endodiatermo compatibil pentru aparatul Constellation Alcon,  DSP 25G, steril,unica folosinta</t>
  </si>
  <si>
    <t>Proba endoiluminator compatibil cu Alcon Constellation  ( 004287 )</t>
  </si>
  <si>
    <t>"Proba endoiluminator compatibil cu Alcon Constellation, Forma dreapta (liniara), Tip: widefield (camp larg), Steril</t>
  </si>
  <si>
    <t>Proba vitrectomie anterioara pentru aparatul Centurion Alcon  ( 004288 )</t>
  </si>
  <si>
    <t>Proba vitrectomie anterioara pentru aparatul Centurion Alcon, 23 GA  steril,unica folosinta</t>
  </si>
  <si>
    <t>Set pentru injectarea uleiului de silicon  ( 004289 )</t>
  </si>
  <si>
    <t>Set pentru injectarea uleiului de silicon, Compatibil cu Alcon Constellation Vision System, Steril. Seringa pentru injectarea / extractia uleiului de silicon compatibila la Alcon Constellation Vision System. Canule 23G / 25G / 27G</t>
  </si>
  <si>
    <t>set</t>
  </si>
  <si>
    <t>Solutie irigare-aspirare pentru aparatul Centurion Alcon  ( 004290 )</t>
  </si>
  <si>
    <t>Solutie irigare-aspirare, in pungi de 500 ml, sterila, pentru facoemulsificatorul Centurion Alcon</t>
  </si>
  <si>
    <t>Sonda endolaser  ( 004291 )</t>
  </si>
  <si>
    <t>1) Pentru aparatul Constellation Vision System; 2) 25G; 3) Steril.</t>
  </si>
  <si>
    <t>Sonda endolaser 25 g,  curbata  ( 004292 )</t>
  </si>
  <si>
    <t>1) Pentru aparatul Constellation Vision System; 2) 25G; curbata; 3) Steril.</t>
  </si>
  <si>
    <t>Trepane pentru transplant de cornee jetabile Trepane pentru transplant de cornee jetabile donor ( 004293 )</t>
  </si>
  <si>
    <t>Trepane pentru transplant de cornee jetabile (de unica folosință) cu set de vacuum de diferite dimensiuni de la 6,0-8,0 – cu pasul 0,25– pentru recipient (dimensiuni suplimentare se accepta).</t>
  </si>
  <si>
    <t>Trepane pentru transplant de cornee jetabile Trepane pentru transplant de cornee jetabile  recipient ( 004294 )</t>
  </si>
  <si>
    <t>Trepane pentru transplant de cornee jetabile (de unica folosință) cu set de vacuum de diferite dimensiuni de la 7,0-9,0 – cu pasul 0,25 – pentru donor (dimensiuni suplimentare se accepa).</t>
  </si>
  <si>
    <t>Trocare pentru chirurgia vitreoretiniana 25G  ( 004295 )</t>
  </si>
  <si>
    <t>25G Trocare pentru chirurgia vitreoretiniana, Cu valva, Set de 3 trocare, Steril</t>
  </si>
  <si>
    <t>Ulei de Silicon 1300 cSt  ( 004296 )</t>
  </si>
  <si>
    <t>Ulei de silicon 1300 cSt (densitatea relativa 0,96-0,98 g/cm3), in seringa preincarcata sterila de 10 ml</t>
  </si>
  <si>
    <t>Flacon</t>
  </si>
  <si>
    <t>Ulei de Silicon 5700  ( 004297 )</t>
  </si>
  <si>
    <t>Ulei de silicon 5700 (indexul de refracție 1,40, densitatea relativa 0,96-0,98 g/cm3), preinjectat în seringă, steril 10 ml. Flacon- Bucată</t>
  </si>
  <si>
    <t>Vârf endodiatermo compatibil  cu  aparatul ALCON INFINITI  ( 004298 )</t>
  </si>
  <si>
    <t>Vârf endodiatermo compatibil  cu  aparatul ALCON INFINITI,  DSP 25G steril,unica folosinta</t>
  </si>
  <si>
    <t>Vîrf pentru facoemulsificare p-u aparatul Constellation Vision System  ( 004299 )</t>
  </si>
  <si>
    <t>1) Pentru aparatul Constellation Vision System; 2) Steril; diametru de 0, 9 mm, curbat, 45 ˚, jentabil  de unică folosință, steril .  Analog cu modelul: Kelman turbosonica ABS Mini Tip</t>
  </si>
  <si>
    <t>Viscoelastic Chondroitin sulfat in seringa 0.3 - 0.5 ml Viscoelastic in seringa 0.3 - 0.5 ml ( 004300 )</t>
  </si>
  <si>
    <t>Viscoelastic (sol.Sodium Chondroitin Sulfat sau compoziție din Sodium Hyaluronate 2% si Sodium Chondroitin Sulphate 2%), seringa 0.3 - 0.5 ml cu canula 27 G, steril, pentru uz intraocular</t>
  </si>
  <si>
    <t>Viscoelastic în seringă 1ml  ( 004301 )</t>
  </si>
  <si>
    <t>Sol. Sodium hyaluronate 20mg combinat cu  solutie chondroitin sulfat 20mg, in seringa de 1 ml si canula 27G, steril, apirogen, pentru uz intraocular.</t>
  </si>
  <si>
    <t>Viscoelastic methylcelluloza 2% in seringa 2ml  ( 004302 )</t>
  </si>
  <si>
    <t>Hydroxypropyl methylcellulosa 2%, solutie OFTALMalmica in seringa 2ml, sterila, apirogena, cu canula 23 G.   Viscozitatea minima  4500 cPs.</t>
  </si>
  <si>
    <t>Viscoelastic methylcelluloza 2%, 5 ml Viscoelastic methylcelluloza 2% in seringa 5 ml ( 004303 )</t>
  </si>
  <si>
    <t>Hydroxypropyl methylcellulose 2%  -  soluție viscoelastică  OFTALMalmica, transparentă, isotona, apirogena, in seringa de 5 ml.  Sterilă. Viscozitatea NLT 4500-5500 cPs</t>
  </si>
  <si>
    <t>Vopsea pentru capsula anterioara  ( 004304 )</t>
  </si>
  <si>
    <t>Vopsea pentru marcarea capsulei anterioare și hialoidei posterioare, uz intraocular – seringa (flacon) de unica folosință, cu un fiting Luer-lock care furnizează 1,0 ml 0,06%, steril. pH 7.3-7.6, cu osmolitatea 270-400 mOsm/kg. Fiecare flacon /seringă este ambalată într-un blister de calitate medicală cu canula 27G (sterilizare ETO ). Flacon= Bucată</t>
  </si>
  <si>
    <t>Cristalin artificial, forma patrat (square form), foldabil, preincarcat cu filtru galben si UV  ( 004305 )</t>
  </si>
  <si>
    <t>Cristalin monofocal  foldabil, asferic, preincarcat, cu filtru galben si UV, copolimer acrilic hidrofil- hidrofob. Forma optica asferic., D opticii 6,0mm, diametrul total 10,75 -11,0 mm.   Constanta A  biometrie contact 118,6. Gama dioptrica – 10,0D - +30,0D. Pasul 0,5 D de la +10,0D la +30,0D;  pasul 1,0 D  pina la +10,0D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</si>
  <si>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foldabil (EDOF)  progresiv preincarcat.  ( 004306 )</t>
  </si>
  <si>
    <t>Cristalin  artificial progresiv  (EDOF) foldabil  preincarcat, copolimer acrilic hidrofil-hidrofob.  Asferic biconvex, pentru incizii de 2,2 mm. Diametrul opticii 6,0 mm, diametrul total 10,75- 11,0 mm, angulatia 5 gr. Indicele de refractie 1, 46. Constanta A 118,6 biometrica. Gama dioptrica: de la 
+ 0 D la +30D . pasul 0,5 D la dioptriile +10 D - +30D; pasul 1,0 la dioptriile 0D - +10D.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</si>
  <si>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progresiv toric (EDOF) preincarcat  ( 004307 )</t>
  </si>
  <si>
    <t>Cristalin  artificial progresiv  (EDOF) toric, foldabil  preincarcat, copolimer acrilic hidrofil-hidrofob.  Asferic biconvex, pentru incizii de 2,2 mm. Diametrul opecii 6,0 mm, diametrul total 10,75- 11,0 mm, angulatia 5 gr. Indicele de refractie 1, 46. Gama dioptrica: de la  +7 D la +32 . pasul 0,5D, cyl: 1- 4,5D cu pasul 0,5 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</si>
  <si>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toric, preincarcat  ( 004308 )</t>
  </si>
  <si>
    <t>Cristalin  artificial toric, foldabil,  preincarcat, copolimer acrilic hidrofil-hidrofob.  Asferic biconvex, pentru incizii de 2,2 mm. Constanta A 118,6 biometrica.,  Indicele de refractie 1, 46. Diametrul opecii 6,0 mm.  Gama dioptrica: + 0 D la +30D . pasul 0,5 D la dioptriile +10 D - +30D; pasul 1,0 la dioptriile 0D - +10D.  Cyl: 1,5 - 4,5D cu pasul 0,5D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</si>
  <si>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multifocal toric (S forma).  ( 004309 )</t>
  </si>
  <si>
    <t>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+0.5...+1.0D pentru gama dioptrica +31.0...+34.0D. Cu o putere de adaugare pentru vedere intermediara de +2.17D si vedere la aproape de +3.25D.  Cilindru de la 1,5D la 6,0D cu pasul 0,75D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</si>
  <si>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cutit 2,2 incizia de baza  ( 004310 )</t>
  </si>
  <si>
    <t>Cutit microchirurgical OFTALMalmic pentru chirurgia globului ocular, ( pentru incizie corneeană de baza) 2,2 mm. Cutit cu miner complet, cu lățimea lamei de 2.2 mm, satinat, angulat sub unghi 45 grade, cu tăiş lateral cu marcher de 2 mm.   Dual bevel. Steril. Material - otel inoxidabil (aliaj- austenit). (Slit knife 2.2 mm angled double bevel)</t>
  </si>
  <si>
    <t>cristalin artificial forma 4 picioruse preincarcat  ( 004312 )</t>
  </si>
  <si>
    <t>Cristalin artificial camera posterioară foldabil, monobloc, cu patru piciorușe, acrilic, hidrofilic,  asferic.D=6.0 - 6,2 mm, haptica 10,5 - 11.0. Constanta A  metoda biometrica 118.5 , metoda prin imersie 119.1  Indice de refractie - 1.458 - 1,46.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</si>
  <si>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Canula hidrodisectie getabila 25G  ( 004313 )</t>
  </si>
  <si>
    <t>Canula pentru hidrodisectie, angulata la 8 mm de virf, aplatisata perpendicular pe planul angulatiei,  sterila</t>
  </si>
  <si>
    <t>Canula discizor 23G (cistotom) Canula discizor 23G ( 004314 )</t>
  </si>
  <si>
    <t>Canula discizor, 23G, angulata, sterila</t>
  </si>
  <si>
    <t>Cablu bipolar silicon pentru diatermocoagulare compatibil cu aparatul Centurion Alcon  ( 004316 )</t>
  </si>
  <si>
    <t>Cablu bipolar silicon pentru diatermocoagulare compatibil cu aparatul Centurion Alcon</t>
  </si>
  <si>
    <t>Virf endodiatermo pentru diatermocoagulare compatibil cu cablul  diatermie compatibil cu aparatul Centurion Alcon N6 (cutie cu 6 buc) Virf endodiatermo pentru diatermocoagulare compatibil cu cablul  diatermie compatibil cu aparatul Centurion Alcon ( 004317 )</t>
  </si>
  <si>
    <t>Virf endodiatermo pentru diatermocoagulare compatibil cu cablul  diatermie compatibil cu aparatul Centurion Alcon</t>
  </si>
  <si>
    <t>Set piese de Irigare si aspirare bimanuala  ( 004318 )</t>
  </si>
  <si>
    <t>Include doua piese - una pentru irigare, cu 2 orificii laterale, calibru 21G, alta pentru aspirare cu un orificiu cu port superior, calibru 21G</t>
  </si>
  <si>
    <t>Injector pentru implantarea lentilelor intraoculare cu o singura mina  ( 004319 )</t>
  </si>
  <si>
    <t>Sistem de implantare din titan, de multipla folosinta, autoclavabil, cu mecanism tip piston, cu arc interior pentru implantare usoara, precisa si eficienta</t>
  </si>
  <si>
    <t>Ocluzor rigid (pansament ocular rigid)  ( 004320 )</t>
  </si>
  <si>
    <t>Ocluzor rigid nesteril, transparent, opt orificii</t>
  </si>
  <si>
    <t>Cristalin multifocal, toric  ( 004321 )</t>
  </si>
  <si>
    <t>Cristalin multifocal, toric,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+1.0D pentru gama dioptrica +31.0...+34.0D. Cu o putere de adaugare pentru vedere intermediara de +2.17D si vedere la aproape de +3.25D. Cilindru 1D-3,75D</t>
  </si>
  <si>
    <t>Cristalin toric  ( 004322 )</t>
  </si>
  <si>
    <t>Cristalin toric, pliabil, material copolimer, acrilat metacrilat, hidrofob, cu filtru pentru UV si lumina albastra. Optic assymetric X-Wave biconvex wavefront-shaping, asfericitate -0,2 μm.</t>
  </si>
  <si>
    <t>Cristalin preincarcat  ( 004323 )</t>
  </si>
  <si>
    <t>Cristalin preincarcat, steril, foldabil din material acrilic hidrofob, asferic cu filtru UV si filtru lumina albastra,  Dioptrii standard minim: 0.0D la +9.0D (pas de 1.0D) si +10.0D la +30.0D (pas de 0.5D),  Dioptrii extreme minim: -10.0D la -1.0D (pas de 1.0D) și +31.0D la +35.0D (pas de 1.0D),  Indice refractiv maxim 1.47,  optica 6mm,  haptica 13mm, design optic: asferic, A- Constanta 118.9, angulatie 0°,  Protectie PCO: 360°  pe intreaga circumferinta a suprafetei optice,  Incizie estimata maxim 2.2-2.4mm,  Sistem preincarcat cu tija de insertie, cu sistem de actionare manual pentru a permite inclusiv retractia tijei,  Sistem de protectie a lentilei sub forma cilindrica cu orificiu ce permite introducerea de solutii vascoelastice,  Sistem de blocare a tijei de insertie contra impingerii accidentale.</t>
  </si>
  <si>
    <t>Vopsea pentru capsula anterioara  ( 004324 )</t>
  </si>
  <si>
    <t>Vopsea pentru marcarea capsulei anterioare și hialoidei posterioare, uz intraocular – flacon  1,0 ml 0,06%, steril. pH 7.3-7.6, cu osmolitatea 270-400 mOsm/kg. Fiecare flacon  este ambalată într-un blister de calitate medicală cu canula 27G (sterilizare ETO ). Flacon= Bucată</t>
  </si>
  <si>
    <t>Câmpuri operatorii pentru chirurgia globului ocular 6x4 cm, SMS Câmpuri operatorii pentruchirurgia globului ocular ( 004325 )</t>
  </si>
  <si>
    <t>Câmpuri operatorii pentru chirurgia globului ocular (câmp operator de unica folosință, steril, dimensiune 102x122 cm (+/- 2 cm), Material SMS, cu punga de colectare a fluidelor, cu apertura ovală (suprafata de lucru) cu dimensiunea 6x4 cm, acoperita integral cu pelicula adezivă.</t>
  </si>
  <si>
    <t>Cutit oftalmic chirurgical model crescent  ( 004327 )</t>
  </si>
  <si>
    <t>Cutit de unica folosinta, pentru interventii microchirurgicale, miner complet, lama din otel inoxidabil dur, lama pentru incizie crescenta, 2.2- 2.3 mm, angulat , dublu teșita în sus,  satinat, steril</t>
  </si>
  <si>
    <t>Test Fluoresceina  ( 008230 )</t>
  </si>
  <si>
    <t>Test Fluoresceina.</t>
  </si>
  <si>
    <t>Cristalin  artificial foldabil  progresiv preincarcat.  ( 008232 )</t>
  </si>
  <si>
    <t>Lentila intraoculara Este preîncărcat, are un design monobloc și este destinat inciziilor mici. implant chirurgical este realizat dintr-un copolimer hidrofil-hidrofob cu un cromofor care filtrează radiațiile UV și are un indice de refracție de 1,46 la 35°C. Suprafața anterioară se bazează pe o optică brevetată, proprietară, care oferă o adâncime extinsă a focalizării pentru o vedere progresivă la toate distanțele, cu o capacitate imbunătățită de focalizare a lentilei începând de la 35 cm Procent de apă - 25%, index de retractiei - 1,46 A Constanta  118,6 dioptric range 0.0D +30.0D, 0.5 from +10.5 to + 30.0, 1.0 from 0.0 to +10.0,  Diameter of the optical plate (mm) 6,0 mm, haptica 10,75 Putere echivalentă corneană - +3,25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</si>
  <si>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monofocal camera posterioară  ( 008233 )</t>
  </si>
  <si>
    <t>Cristalin artificial monofocal
Material: Acrilic/metacrilat/copolimer. Hidrofob
Biconvex, asferic anterior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incizie 2.2-2.4 mm, steril, compatibil cu cristalinul sau cartuș cu injector, steril -compatibil cu cristalinul, de unică folosință.
*Termenul/termenele de sterilitate inclusiv  și a cartușului/injectorului să fie indicat pe ambalaj (sterile minim 24 luni, pentru toate componentele ambalajului) și va fi indicat pe ambalajul steril, cât și pe cutie (în cazul livrării produselor în cutie).
 Toate cristalinele artificiale să fie compatibile cu YAG-laser.</t>
  </si>
  <si>
    <t>Cristalin artificial monofocal camera posterioară, cu filtru galben  ( 008234 )</t>
  </si>
  <si>
    <t>Cristalin artificial monofocal 
Material: Acrilic/metacrilatcopolimer.  Hidrofob
Biconvex, asferic anterior. 
Diametru 6.0 mm. Haptica 13.0 mm, tip C
UV filtru, filtru lumina violetă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incizia 2.2-2.4mm, compatibil cu cristalinul sau cartuș cu injector compatibil cu cristalinul, sterile, de unică folosință.
*Termenul/termenele de sterilitate inclusiv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</si>
  <si>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multifocal  ( 008235 )</t>
  </si>
  <si>
    <t>Cristalin artificial multifocal, preîncărcat
Material: copolimer/acrilat metacrilat/acrilic. Hidrofob
Biconvex, asferic anterior. 
Diametrul  6.0 mm. Haptica 13.0 mm, tip C
UV filtru, filtru lumina violetă
Indice de refractie: 1.47
Constanta A: metoda biometria ecografică prin contact 118.8, metoda biometrie optică 119.3
Gama dioptrică: +5.0D...+34.0D. Pasul 0.5D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</si>
  <si>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EDOF  ( 008237 )</t>
  </si>
  <si>
    <t>Cristalin  artificial  EDOF 
Material:  copolimer/acrilic. Hidrofob 
Biconvex, asferic anterior
Diametrul 6.0 mm. Haptica 13.0 mm, tip C
UV filtru, filtru lumină violetă
Indicele de refractie 1.47
Constanta A: metoda biometria ecografică prin contact 118.8, metoda biometrie optică 119.3
Gama dioptrica: +5.0D ... +34.0D, pasul 0.5D 
Cu cartuș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</si>
  <si>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Cristalin artificial toric EDOF  ( 008238 )</t>
  </si>
  <si>
    <t>Cristalin  artificial toric EDOF, preîncărcat 
Material:  copolimer/acrilic. Hidrofob 
Biconvex, asferic anterior
Diametrul 6.0 mm. Haptica 13.0 mm, tip C
UV filtru, filtru lumină violetă
Indicele de refractie 1.47
Constanta A: metoda biometria ecografică prin contact 118.8, metoda biometrie optică 119.3
Gama dioptrică: +5.0D...+34.0D pasul 0.5D
Cilindru: 1.00D - 6.00D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</si>
  <si>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Cristalin artificial multifocal toric  ( 008239 )</t>
  </si>
  <si>
    <t>Cristalin artificial multifocal toric, preîncărcat
Material: copolimer/acrilat/metacrilat/acrilic. Hidrofob
Diametrul  6.0 mm. Haptica 13.0 mm, tip C
UV filtru, filtru lumină violetă
Indice de refractie 1.47
Constanta A: metoda biometria ecografică prin contact 118.8, metoda biometrie optică 119.3
Gama dioptrică:  +5.0D...+34.0D. Pasul 0.5D 
Cilindru 1.0D - 3.75D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</si>
  <si>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Cristalin artificial  ( 008240 )</t>
  </si>
  <si>
    <t>Cristalin artificial monofocal + vedere intermediară
Material: Acrilic. Hidrofob
Biconvex, asferic anterior. Margine posterioară pătrată, continuă, mată, la 360°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Cu cartuș/injector pentru incizie 2.2-2.4 mm, steril, compatibil cu cristalinul,de unică folosință.
*Termenul/termenele de sterilitate inclusiv  și a cartușului/injectorului să fie indicat pe ambalaj (sterile minim 24 luni, pentru toate componentele ambalajului) și va fi indicat pe ambalajul steril, cât și pe cutie (în cazul livrării produselor în cutie).</t>
  </si>
  <si>
    <t>Forceps oftalmic pentru capsulorhexis  ( 008241 )</t>
  </si>
  <si>
    <t>Forceps oftalmic pentru capsulorhexis  curbat, lungime 115 mm, titan</t>
  </si>
  <si>
    <t>Foarfece  pentru capsulotomie prin paracenteză  ( 008242 )</t>
  </si>
  <si>
    <t>Foarfece  pentru capsulotomie prin paracenteză 20G, compatibil cu mîner intraocular V-003T</t>
  </si>
  <si>
    <t>Miner pentru instrument vitreoretinian  ( 008243 )</t>
  </si>
  <si>
    <t>Miner pentru instrument vitreoretinian  model prin presare, control cu 2 degete, lungimea 120 mm</t>
  </si>
  <si>
    <t>Phacocoper universal  ( 008244 )</t>
  </si>
  <si>
    <t>Phacocoper universal curbat, capat 2 mm, lungime 125 mm</t>
  </si>
  <si>
    <t>Valoarea estimativă</t>
  </si>
  <si>
    <t>cantitatea</t>
  </si>
  <si>
    <t>Nr. 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</si>
</sst>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Arial"/>
      <family val="2"/>
    </font>
    <font>
      <b/>
      <sz val="8"/>
      <color indexed="18"/>
      <name val="Arial Narrow"/>
      <family val="2"/>
      <charset val="204"/>
    </font>
    <font>
      <b/>
      <sz val="8"/>
      <name val="Arial Narrow"/>
      <family val="2"/>
      <charset val="204"/>
    </font>
    <font>
      <b/>
      <sz val="8"/>
      <color indexed="12"/>
      <name val="Arial Narrow"/>
      <family val="2"/>
      <charset val="204"/>
    </font>
    <font>
      <sz val="11"/>
      <name val="Times New Roman"/>
      <family val="1"/>
      <charset val="204"/>
    </font>
    <font>
      <sz val="10"/>
      <name val="Arial"/>
      <family val="2"/>
    </font>
    <font>
      <sz val="11"/>
      <name val="Times New Roman"/>
      <family val="1"/>
    </font>
  </fonts>
  <fills count="7">
    <fill>
      <patternFill patternType="none"/>
    </fill>
    <fill>
      <patternFill patternType="gray125"/>
    </fill>
    <fill>
      <patternFill patternType="solid">
        <fgColor indexed="27"/>
        <bgColor indexed="64"/>
      </patternFill>
    </fill>
    <fill>
      <patternFill patternType="solid">
        <fgColor theme="9" tint="0.79998168889431442"/>
        <bgColor indexed="64"/>
      </patternFill>
    </fill>
    <fill>
      <patternFill patternType="solid">
        <fgColor indexed="9"/>
        <bgColor indexed="64"/>
      </patternFill>
    </fill>
    <fill>
      <patternFill patternType="solid">
        <fgColor theme="7"/>
        <bgColor indexed="64"/>
      </patternFill>
    </fill>
    <fill>
      <patternFill patternType="solid">
        <fgColor theme="4"/>
        <bgColor indexed="64"/>
      </patternFill>
    </fill>
  </fills>
  <borders count="4">
    <border>
      <left/>
      <right/>
      <top/>
      <bottom/>
      <diagonal/>
    </border>
    <border>
      <left style="thin">
        <color indexed="60"/>
      </left>
      <right style="thin">
        <color indexed="60"/>
      </right>
      <top style="thin">
        <color indexed="60"/>
      </top>
      <bottom style="thin">
        <color indexed="60"/>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s>
  <cellStyleXfs count="3">
    <xf numFmtId="0" fontId="0" fillId="0" borderId="0"/>
    <xf numFmtId="0" fontId="1" fillId="0" borderId="0"/>
    <xf numFmtId="0" fontId="6" fillId="0" borderId="0"/>
  </cellStyleXfs>
  <cellXfs count="39">
    <xf numFmtId="0" fontId="0" fillId="0" borderId="0" xfId="0"/>
    <xf numFmtId="0" fontId="2" fillId="2" borderId="1" xfId="1" applyFont="1" applyFill="1" applyBorder="1" applyAlignment="1">
      <alignment horizontal="center" vertical="center" wrapText="1"/>
    </xf>
    <xf numFmtId="0" fontId="0" fillId="3" borderId="0" xfId="0" applyFill="1"/>
    <xf numFmtId="0" fontId="2" fillId="4" borderId="2" xfId="1" applyFont="1" applyFill="1" applyBorder="1" applyAlignment="1">
      <alignment vertical="top" wrapText="1"/>
    </xf>
    <xf numFmtId="0" fontId="2" fillId="4" borderId="2" xfId="1" applyFont="1" applyFill="1" applyBorder="1" applyAlignment="1">
      <alignment vertical="top" wrapText="1" indent="2"/>
    </xf>
    <xf numFmtId="0" fontId="3" fillId="0" borderId="2" xfId="1" applyFont="1" applyBorder="1" applyAlignment="1">
      <alignment horizontal="left" vertical="top" wrapText="1"/>
    </xf>
    <xf numFmtId="0" fontId="4" fillId="4" borderId="2" xfId="1" applyFont="1" applyFill="1" applyBorder="1" applyAlignment="1">
      <alignment horizontal="right" vertical="center" indent="1"/>
    </xf>
    <xf numFmtId="2" fontId="4" fillId="4" borderId="2" xfId="1" applyNumberFormat="1" applyFont="1" applyFill="1" applyBorder="1" applyAlignment="1">
      <alignment horizontal="right" vertical="center" indent="1"/>
    </xf>
    <xf numFmtId="4" fontId="2" fillId="4" borderId="2" xfId="1" applyNumberFormat="1" applyFont="1" applyFill="1" applyBorder="1" applyAlignment="1">
      <alignment horizontal="right" vertical="center" indent="1"/>
    </xf>
    <xf numFmtId="4" fontId="4" fillId="4" borderId="2" xfId="1" applyNumberFormat="1" applyFont="1" applyFill="1" applyBorder="1" applyAlignment="1">
      <alignment horizontal="right" vertical="center" indent="1"/>
    </xf>
    <xf numFmtId="4" fontId="5" fillId="3" borderId="3" xfId="0" applyNumberFormat="1" applyFont="1" applyFill="1" applyBorder="1" applyAlignment="1">
      <alignment horizontal="center"/>
    </xf>
    <xf numFmtId="0" fontId="0" fillId="5" borderId="0" xfId="0" applyFill="1"/>
    <xf numFmtId="0" fontId="5" fillId="3" borderId="3" xfId="0" applyFont="1" applyFill="1" applyBorder="1" applyAlignment="1">
      <alignment horizontal="center" vertical="center"/>
    </xf>
    <xf numFmtId="4" fontId="7" fillId="0" borderId="3" xfId="2" applyNumberFormat="1" applyFont="1" applyBorder="1" applyAlignment="1" applyProtection="1">
      <alignment horizontal="center" vertical="center"/>
      <protection locked="0"/>
    </xf>
    <xf numFmtId="4" fontId="7" fillId="3" borderId="3" xfId="2" applyNumberFormat="1" applyFont="1" applyFill="1" applyBorder="1" applyAlignment="1" applyProtection="1">
      <alignment horizontal="center" vertical="center"/>
      <protection locked="0"/>
    </xf>
    <xf numFmtId="2" fontId="0" fillId="3" borderId="0" xfId="0" applyNumberFormat="1" applyFill="1"/>
    <xf numFmtId="0" fontId="2" fillId="2" borderId="1" xfId="1" applyFont="1" applyFill="1" applyBorder="1" applyAlignment="1">
      <alignment vertical="top"/>
    </xf>
    <xf numFmtId="0" fontId="2" fillId="2" borderId="1" xfId="1" applyFont="1" applyFill="1" applyBorder="1" applyAlignment="1">
      <alignment horizontal="left" vertical="top"/>
    </xf>
    <xf numFmtId="4" fontId="4" fillId="2" borderId="1" xfId="1" applyNumberFormat="1" applyFont="1" applyFill="1" applyBorder="1" applyAlignment="1">
      <alignment horizontal="right" vertical="center" indent="1"/>
    </xf>
    <xf numFmtId="2" fontId="4" fillId="2" borderId="1" xfId="1" applyNumberFormat="1" applyFont="1" applyFill="1" applyBorder="1" applyAlignment="1">
      <alignment horizontal="right" vertical="center" indent="1"/>
    </xf>
    <xf numFmtId="4" fontId="2" fillId="2" borderId="1" xfId="1" applyNumberFormat="1" applyFont="1" applyFill="1" applyBorder="1" applyAlignment="1">
      <alignment horizontal="right" vertical="center" indent="1"/>
    </xf>
    <xf numFmtId="4" fontId="0" fillId="0" borderId="0" xfId="0" applyNumberFormat="1"/>
    <xf numFmtId="0" fontId="0" fillId="0" borderId="0" xfId="0" applyAlignment="1">
      <alignment horizontal="left" vertical="top"/>
    </xf>
    <xf numFmtId="4" fontId="7" fillId="6" borderId="3" xfId="2" applyNumberFormat="1" applyFont="1" applyFill="1" applyBorder="1" applyAlignment="1" applyProtection="1">
      <alignment horizontal="center" vertical="center"/>
      <protection locked="0"/>
    </xf>
    <xf numFmtId="4" fontId="5" fillId="6" borderId="3" xfId="0" applyNumberFormat="1" applyFont="1" applyFill="1" applyBorder="1" applyAlignment="1">
      <alignment horizontal="center" vertical="center"/>
    </xf>
    <xf numFmtId="4" fontId="5" fillId="6" borderId="3" xfId="0" applyNumberFormat="1" applyFont="1" applyFill="1" applyBorder="1" applyAlignment="1">
      <alignment horizontal="center"/>
    </xf>
    <xf numFmtId="0" fontId="0" fillId="6" borderId="0" xfId="0" applyFill="1"/>
    <xf numFmtId="0" fontId="0" fillId="0" borderId="0" xfId="0" applyFill="1"/>
    <xf numFmtId="0" fontId="2" fillId="0" borderId="2" xfId="1" applyFont="1" applyFill="1" applyBorder="1" applyAlignment="1">
      <alignment vertical="top" wrapText="1"/>
    </xf>
    <xf numFmtId="0" fontId="2" fillId="0" borderId="2" xfId="1" applyFont="1" applyFill="1" applyBorder="1" applyAlignment="1">
      <alignment vertical="top" wrapText="1" indent="2"/>
    </xf>
    <xf numFmtId="0" fontId="3" fillId="0" borderId="2" xfId="1" applyFont="1" applyFill="1" applyBorder="1" applyAlignment="1">
      <alignment horizontal="left" vertical="top" wrapText="1"/>
    </xf>
    <xf numFmtId="0" fontId="4" fillId="0" borderId="2" xfId="1" applyFont="1" applyFill="1" applyBorder="1" applyAlignment="1">
      <alignment horizontal="right" vertical="center" indent="1"/>
    </xf>
    <xf numFmtId="4" fontId="4" fillId="0" borderId="2" xfId="1" applyNumberFormat="1" applyFont="1" applyFill="1" applyBorder="1" applyAlignment="1">
      <alignment horizontal="right" vertical="center" indent="1"/>
    </xf>
    <xf numFmtId="4" fontId="2" fillId="0" borderId="2" xfId="1" applyNumberFormat="1" applyFont="1" applyFill="1" applyBorder="1" applyAlignment="1">
      <alignment horizontal="right" vertical="center" indent="1"/>
    </xf>
    <xf numFmtId="2" fontId="4" fillId="0" borderId="2" xfId="1" applyNumberFormat="1" applyFont="1" applyFill="1" applyBorder="1" applyAlignment="1">
      <alignment horizontal="right" vertical="center" indent="1"/>
    </xf>
    <xf numFmtId="4" fontId="5" fillId="0" borderId="3" xfId="0" applyNumberFormat="1" applyFont="1" applyFill="1" applyBorder="1" applyAlignment="1">
      <alignment horizontal="center"/>
    </xf>
    <xf numFmtId="4" fontId="5" fillId="0" borderId="3" xfId="0" applyNumberFormat="1" applyFont="1" applyFill="1" applyBorder="1" applyAlignment="1">
      <alignment horizontal="center" vertical="center"/>
    </xf>
    <xf numFmtId="0" fontId="5" fillId="0" borderId="3" xfId="0" applyFont="1" applyFill="1" applyBorder="1" applyAlignment="1">
      <alignment horizontal="center" vertical="center"/>
    </xf>
    <xf numFmtId="0" fontId="2" fillId="2" borderId="1" xfId="1" applyFont="1" applyFill="1" applyBorder="1" applyAlignment="1">
      <alignment vertical="center"/>
    </xf>
  </cellXfs>
  <cellStyles count="3">
    <cellStyle name="Normal" xfId="0" builtinId="0"/>
    <cellStyle name="Normal 2" xfId="2" xr:uid="{014023FF-A1A7-4F51-A6A1-167D2767BDD9}"/>
    <cellStyle name="Normal_Sheet1" xfId="1" xr:uid="{20A4E587-DEA5-4543-B1E1-DD20AB05FB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253BE-A0BC-41FD-994A-2676C7CDA8D6}">
  <dimension ref="A1:AD116"/>
  <sheetViews>
    <sheetView tabSelected="1" topLeftCell="A100" workbookViewId="0">
      <selection activeCell="C2" sqref="C2:C115"/>
    </sheetView>
  </sheetViews>
  <sheetFormatPr defaultRowHeight="30" customHeight="1" x14ac:dyDescent="0.25"/>
  <cols>
    <col min="1" max="1" width="4.28515625" customWidth="1"/>
    <col min="2" max="2" width="35" customWidth="1"/>
    <col min="3" max="3" width="54.85546875" bestFit="1" customWidth="1"/>
    <col min="4" max="4" width="10.5703125" style="22" customWidth="1"/>
    <col min="5" max="5" width="10.140625" customWidth="1"/>
    <col min="6" max="17" width="9.140625" customWidth="1"/>
    <col min="18" max="18" width="9.7109375" customWidth="1"/>
    <col min="19" max="19" width="12.140625" hidden="1" customWidth="1"/>
    <col min="20" max="21" width="9.140625" hidden="1" customWidth="1"/>
    <col min="22" max="22" width="9.140625" style="2" hidden="1" customWidth="1"/>
    <col min="23" max="28" width="9.140625" hidden="1" customWidth="1"/>
    <col min="29" max="29" width="13.85546875" style="21" bestFit="1" customWidth="1"/>
  </cols>
  <sheetData>
    <row r="1" spans="1:30" ht="30" customHeight="1" x14ac:dyDescent="0.25">
      <c r="A1" s="1" t="s">
        <v>253</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252</v>
      </c>
      <c r="S1" s="1"/>
      <c r="T1" s="1"/>
      <c r="U1" s="1"/>
      <c r="V1" s="1"/>
      <c r="W1" s="1"/>
      <c r="X1" s="1"/>
      <c r="Y1" s="1"/>
      <c r="Z1" s="1"/>
      <c r="AA1" s="1"/>
      <c r="AB1" s="1" t="s">
        <v>17</v>
      </c>
      <c r="AC1" s="1" t="s">
        <v>251</v>
      </c>
      <c r="AD1" s="38"/>
    </row>
    <row r="2" spans="1:30" ht="30" customHeight="1" x14ac:dyDescent="0.25">
      <c r="A2">
        <v>1</v>
      </c>
      <c r="B2" s="3" t="s">
        <v>18</v>
      </c>
      <c r="C2" s="4" t="s">
        <v>19</v>
      </c>
      <c r="D2" s="5" t="s">
        <v>20</v>
      </c>
      <c r="E2" s="6"/>
      <c r="F2" s="6"/>
      <c r="G2" s="6"/>
      <c r="H2" s="7">
        <v>50</v>
      </c>
      <c r="I2" s="7">
        <v>6</v>
      </c>
      <c r="J2" s="6"/>
      <c r="K2" s="6"/>
      <c r="L2" s="6"/>
      <c r="M2" s="6"/>
      <c r="N2" s="6"/>
      <c r="O2" s="6"/>
      <c r="P2" s="6"/>
      <c r="Q2" s="6"/>
      <c r="R2" s="7">
        <v>56</v>
      </c>
      <c r="S2" s="8">
        <v>105840</v>
      </c>
      <c r="T2">
        <f>S2/1.2</f>
        <v>88200</v>
      </c>
      <c r="U2">
        <f>T2/R2</f>
        <v>1575</v>
      </c>
      <c r="V2" s="2">
        <v>1965</v>
      </c>
      <c r="W2">
        <f>(U2+V2)/2</f>
        <v>1770</v>
      </c>
      <c r="X2">
        <f>V2/W2</f>
        <v>1.1101694915254237</v>
      </c>
      <c r="Z2">
        <f>V2*1.2</f>
        <v>2358</v>
      </c>
      <c r="AB2" s="2">
        <v>1965</v>
      </c>
      <c r="AC2" s="7">
        <f>AB2*R2</f>
        <v>110040</v>
      </c>
    </row>
    <row r="3" spans="1:30" ht="30" customHeight="1" x14ac:dyDescent="0.25">
      <c r="A3">
        <v>2</v>
      </c>
      <c r="B3" s="3" t="s">
        <v>21</v>
      </c>
      <c r="C3" s="4" t="s">
        <v>22</v>
      </c>
      <c r="D3" s="5" t="s">
        <v>20</v>
      </c>
      <c r="E3" s="6"/>
      <c r="F3" s="7">
        <v>200</v>
      </c>
      <c r="G3" s="7">
        <v>500</v>
      </c>
      <c r="H3" s="7">
        <v>300</v>
      </c>
      <c r="I3" s="7">
        <v>500</v>
      </c>
      <c r="J3" s="6"/>
      <c r="K3" s="6"/>
      <c r="L3" s="6"/>
      <c r="M3" s="6"/>
      <c r="N3" s="6"/>
      <c r="O3" s="6"/>
      <c r="P3" s="6"/>
      <c r="Q3" s="6"/>
      <c r="R3" s="9">
        <v>1500</v>
      </c>
      <c r="S3" s="8">
        <v>6570</v>
      </c>
      <c r="T3">
        <f t="shared" ref="T3:T66" si="0">S3/1.2</f>
        <v>5475</v>
      </c>
      <c r="U3" s="2">
        <f t="shared" ref="U3:U66" si="1">T3/R3</f>
        <v>3.65</v>
      </c>
      <c r="V3"/>
      <c r="AB3">
        <v>3.65</v>
      </c>
      <c r="AC3" s="7">
        <f t="shared" ref="AC3:AC66" si="2">AB3*R3</f>
        <v>5475</v>
      </c>
    </row>
    <row r="4" spans="1:30" s="27" customFormat="1" ht="30" customHeight="1" x14ac:dyDescent="0.25">
      <c r="A4" s="27">
        <v>3</v>
      </c>
      <c r="B4" s="28" t="s">
        <v>23</v>
      </c>
      <c r="C4" s="29" t="s">
        <v>24</v>
      </c>
      <c r="D4" s="30" t="s">
        <v>20</v>
      </c>
      <c r="E4" s="31"/>
      <c r="F4" s="32">
        <v>10000</v>
      </c>
      <c r="G4" s="31"/>
      <c r="H4" s="32">
        <v>2000</v>
      </c>
      <c r="I4" s="31"/>
      <c r="J4" s="31"/>
      <c r="K4" s="31"/>
      <c r="L4" s="31"/>
      <c r="M4" s="31"/>
      <c r="N4" s="31"/>
      <c r="O4" s="31"/>
      <c r="P4" s="31"/>
      <c r="Q4" s="31"/>
      <c r="R4" s="32">
        <v>12000</v>
      </c>
      <c r="S4" s="33">
        <v>1008</v>
      </c>
      <c r="T4" s="27">
        <f t="shared" si="0"/>
        <v>840</v>
      </c>
      <c r="U4" s="27">
        <f t="shared" si="1"/>
        <v>7.0000000000000007E-2</v>
      </c>
      <c r="V4" s="27">
        <v>9.0950000000000003E-2</v>
      </c>
      <c r="W4" s="27">
        <f>(U4+V4)/2</f>
        <v>8.0475000000000005E-2</v>
      </c>
      <c r="X4" s="27">
        <f>V4/W4</f>
        <v>1.1301646474060267</v>
      </c>
      <c r="Z4" s="27">
        <f t="shared" ref="Z4:Z5" si="3">V4*1.2</f>
        <v>0.10914</v>
      </c>
      <c r="AB4" s="27">
        <v>9.0950000000000003E-2</v>
      </c>
      <c r="AC4" s="7">
        <f t="shared" si="2"/>
        <v>1091.4000000000001</v>
      </c>
    </row>
    <row r="5" spans="1:30" s="27" customFormat="1" ht="30" customHeight="1" x14ac:dyDescent="0.25">
      <c r="A5" s="27">
        <v>4</v>
      </c>
      <c r="B5" s="28" t="s">
        <v>25</v>
      </c>
      <c r="C5" s="29" t="s">
        <v>26</v>
      </c>
      <c r="D5" s="30" t="s">
        <v>20</v>
      </c>
      <c r="E5" s="34">
        <v>500</v>
      </c>
      <c r="F5" s="32"/>
      <c r="G5" s="32">
        <v>3000</v>
      </c>
      <c r="H5" s="32">
        <v>24000</v>
      </c>
      <c r="I5" s="34">
        <v>400</v>
      </c>
      <c r="J5" s="34"/>
      <c r="K5" s="32">
        <v>1500</v>
      </c>
      <c r="L5" s="32">
        <v>1600</v>
      </c>
      <c r="M5" s="31"/>
      <c r="N5" s="31"/>
      <c r="O5" s="31"/>
      <c r="P5" s="31"/>
      <c r="Q5" s="34">
        <v>6000</v>
      </c>
      <c r="R5" s="32">
        <f>SUM(E5:Q5)</f>
        <v>37000</v>
      </c>
      <c r="S5" s="33">
        <f>R5*0.108</f>
        <v>3996</v>
      </c>
      <c r="T5" s="27">
        <f t="shared" si="0"/>
        <v>3330</v>
      </c>
      <c r="U5" s="27">
        <f t="shared" si="1"/>
        <v>0.09</v>
      </c>
      <c r="V5" s="27">
        <v>0.11695</v>
      </c>
      <c r="W5" s="27">
        <f>(U5+V5)/2</f>
        <v>0.103475</v>
      </c>
      <c r="X5" s="27">
        <f>V5/W5</f>
        <v>1.1302246919545784</v>
      </c>
      <c r="Z5" s="27">
        <f t="shared" si="3"/>
        <v>0.14033999999999999</v>
      </c>
      <c r="AB5" s="27">
        <v>0.11695</v>
      </c>
      <c r="AC5" s="7">
        <f t="shared" si="2"/>
        <v>4327.1499999999996</v>
      </c>
    </row>
    <row r="6" spans="1:30" s="27" customFormat="1" ht="30" customHeight="1" x14ac:dyDescent="0.25">
      <c r="A6" s="27">
        <v>5</v>
      </c>
      <c r="B6" s="28" t="s">
        <v>27</v>
      </c>
      <c r="C6" s="29" t="s">
        <v>28</v>
      </c>
      <c r="D6" s="30" t="s">
        <v>20</v>
      </c>
      <c r="E6" s="34">
        <v>100</v>
      </c>
      <c r="F6" s="34">
        <v>200</v>
      </c>
      <c r="G6" s="34">
        <v>500</v>
      </c>
      <c r="H6" s="34">
        <v>100</v>
      </c>
      <c r="I6" s="32">
        <v>1500</v>
      </c>
      <c r="J6" s="34">
        <v>100</v>
      </c>
      <c r="K6" s="31"/>
      <c r="L6" s="34">
        <v>250</v>
      </c>
      <c r="M6" s="31"/>
      <c r="N6" s="31"/>
      <c r="O6" s="32">
        <v>1000</v>
      </c>
      <c r="P6" s="31"/>
      <c r="Q6" s="31"/>
      <c r="R6" s="32">
        <v>3750</v>
      </c>
      <c r="S6" s="33">
        <v>18000</v>
      </c>
      <c r="T6" s="27">
        <f t="shared" si="0"/>
        <v>15000</v>
      </c>
      <c r="U6" s="27">
        <f t="shared" si="1"/>
        <v>4</v>
      </c>
      <c r="AB6" s="27">
        <v>4</v>
      </c>
      <c r="AC6" s="7">
        <f t="shared" si="2"/>
        <v>15000</v>
      </c>
    </row>
    <row r="7" spans="1:30" s="27" customFormat="1" ht="30" customHeight="1" x14ac:dyDescent="0.25">
      <c r="A7" s="27">
        <v>6</v>
      </c>
      <c r="B7" s="28" t="s">
        <v>29</v>
      </c>
      <c r="C7" s="29" t="s">
        <v>30</v>
      </c>
      <c r="D7" s="30" t="s">
        <v>20</v>
      </c>
      <c r="E7" s="31"/>
      <c r="F7" s="31"/>
      <c r="G7" s="31"/>
      <c r="H7" s="34">
        <v>100</v>
      </c>
      <c r="I7" s="34">
        <v>100</v>
      </c>
      <c r="J7" s="31"/>
      <c r="K7" s="31"/>
      <c r="L7" s="31"/>
      <c r="M7" s="31"/>
      <c r="N7" s="31"/>
      <c r="O7" s="31"/>
      <c r="P7" s="31"/>
      <c r="Q7" s="31"/>
      <c r="R7" s="34">
        <v>200</v>
      </c>
      <c r="S7" s="33">
        <v>71551.199999999997</v>
      </c>
      <c r="T7" s="27">
        <f t="shared" si="0"/>
        <v>59626</v>
      </c>
      <c r="U7" s="27">
        <f t="shared" si="1"/>
        <v>298.13</v>
      </c>
      <c r="AB7" s="27">
        <v>298.13</v>
      </c>
      <c r="AC7" s="7">
        <f t="shared" si="2"/>
        <v>59626</v>
      </c>
    </row>
    <row r="8" spans="1:30" s="27" customFormat="1" ht="30" customHeight="1" x14ac:dyDescent="0.25">
      <c r="A8" s="27">
        <v>7</v>
      </c>
      <c r="B8" s="28" t="s">
        <v>31</v>
      </c>
      <c r="C8" s="29" t="s">
        <v>32</v>
      </c>
      <c r="D8" s="30" t="s">
        <v>20</v>
      </c>
      <c r="E8" s="31"/>
      <c r="F8" s="31"/>
      <c r="G8" s="31"/>
      <c r="H8" s="34">
        <v>100</v>
      </c>
      <c r="I8" s="34">
        <v>25</v>
      </c>
      <c r="J8" s="31"/>
      <c r="K8" s="31"/>
      <c r="L8" s="31"/>
      <c r="M8" s="31"/>
      <c r="N8" s="31"/>
      <c r="O8" s="31"/>
      <c r="P8" s="31"/>
      <c r="Q8" s="31"/>
      <c r="R8" s="34">
        <v>125</v>
      </c>
      <c r="S8" s="33">
        <v>29191.5</v>
      </c>
      <c r="T8" s="27">
        <f t="shared" si="0"/>
        <v>24326.25</v>
      </c>
      <c r="U8" s="27">
        <f t="shared" si="1"/>
        <v>194.61</v>
      </c>
      <c r="AB8" s="27">
        <v>194.61</v>
      </c>
      <c r="AC8" s="7">
        <f t="shared" si="2"/>
        <v>24326.25</v>
      </c>
    </row>
    <row r="9" spans="1:30" s="27" customFormat="1" ht="30" customHeight="1" x14ac:dyDescent="0.25">
      <c r="A9" s="27">
        <v>8</v>
      </c>
      <c r="B9" s="28" t="s">
        <v>33</v>
      </c>
      <c r="C9" s="29" t="s">
        <v>34</v>
      </c>
      <c r="D9" s="30" t="s">
        <v>20</v>
      </c>
      <c r="E9" s="31"/>
      <c r="F9" s="31"/>
      <c r="G9" s="31"/>
      <c r="H9" s="31"/>
      <c r="I9" s="34">
        <v>20</v>
      </c>
      <c r="J9" s="31"/>
      <c r="K9" s="31"/>
      <c r="L9" s="31"/>
      <c r="M9" s="31"/>
      <c r="N9" s="31"/>
      <c r="O9" s="31"/>
      <c r="P9" s="31"/>
      <c r="Q9" s="31"/>
      <c r="R9" s="34">
        <v>20</v>
      </c>
      <c r="S9" s="33">
        <v>5739.12</v>
      </c>
      <c r="T9" s="27">
        <f t="shared" si="0"/>
        <v>4782.6000000000004</v>
      </c>
      <c r="U9" s="27">
        <f t="shared" si="1"/>
        <v>239.13000000000002</v>
      </c>
      <c r="AB9" s="27">
        <v>239.13000000000002</v>
      </c>
      <c r="AC9" s="7">
        <f t="shared" si="2"/>
        <v>4782.6000000000004</v>
      </c>
    </row>
    <row r="10" spans="1:30" s="27" customFormat="1" ht="30" customHeight="1" x14ac:dyDescent="0.25">
      <c r="A10" s="27">
        <v>9</v>
      </c>
      <c r="B10" s="28" t="s">
        <v>35</v>
      </c>
      <c r="C10" s="29" t="s">
        <v>36</v>
      </c>
      <c r="D10" s="30" t="s">
        <v>20</v>
      </c>
      <c r="E10" s="31"/>
      <c r="F10" s="31"/>
      <c r="G10" s="31"/>
      <c r="H10" s="31"/>
      <c r="I10" s="34">
        <v>50</v>
      </c>
      <c r="J10" s="31"/>
      <c r="K10" s="31"/>
      <c r="L10" s="31"/>
      <c r="M10" s="34">
        <v>15</v>
      </c>
      <c r="N10" s="31"/>
      <c r="O10" s="31"/>
      <c r="P10" s="31"/>
      <c r="Q10" s="31"/>
      <c r="R10" s="34">
        <v>65</v>
      </c>
      <c r="S10" s="33">
        <v>48594</v>
      </c>
      <c r="T10" s="27">
        <f t="shared" si="0"/>
        <v>40495</v>
      </c>
      <c r="U10" s="27">
        <f t="shared" si="1"/>
        <v>623</v>
      </c>
      <c r="AB10" s="27">
        <v>623</v>
      </c>
      <c r="AC10" s="7">
        <f t="shared" si="2"/>
        <v>40495</v>
      </c>
    </row>
    <row r="11" spans="1:30" s="27" customFormat="1" ht="30" customHeight="1" x14ac:dyDescent="0.25">
      <c r="A11" s="27">
        <v>10</v>
      </c>
      <c r="B11" s="28" t="s">
        <v>37</v>
      </c>
      <c r="C11" s="29" t="s">
        <v>38</v>
      </c>
      <c r="D11" s="30" t="s">
        <v>20</v>
      </c>
      <c r="E11" s="31"/>
      <c r="F11" s="31"/>
      <c r="G11" s="31"/>
      <c r="H11" s="34">
        <v>150</v>
      </c>
      <c r="I11" s="34">
        <v>30</v>
      </c>
      <c r="J11" s="31"/>
      <c r="K11" s="31"/>
      <c r="L11" s="31"/>
      <c r="M11" s="31"/>
      <c r="N11" s="31"/>
      <c r="O11" s="31"/>
      <c r="P11" s="31"/>
      <c r="Q11" s="31"/>
      <c r="R11" s="34">
        <v>180</v>
      </c>
      <c r="S11" s="33">
        <v>123174</v>
      </c>
      <c r="T11" s="27">
        <f t="shared" si="0"/>
        <v>102645</v>
      </c>
      <c r="U11" s="27">
        <f t="shared" si="1"/>
        <v>570.25</v>
      </c>
      <c r="AB11" s="27">
        <v>570.25</v>
      </c>
      <c r="AC11" s="7">
        <f t="shared" si="2"/>
        <v>102645</v>
      </c>
    </row>
    <row r="12" spans="1:30" s="27" customFormat="1" ht="30" customHeight="1" x14ac:dyDescent="0.25">
      <c r="A12" s="27">
        <v>11</v>
      </c>
      <c r="B12" s="28" t="s">
        <v>39</v>
      </c>
      <c r="C12" s="29" t="s">
        <v>40</v>
      </c>
      <c r="D12" s="30" t="s">
        <v>20</v>
      </c>
      <c r="E12" s="31"/>
      <c r="F12" s="31"/>
      <c r="G12" s="31"/>
      <c r="H12" s="34">
        <v>150</v>
      </c>
      <c r="I12" s="31"/>
      <c r="J12" s="31"/>
      <c r="K12" s="31"/>
      <c r="L12" s="31"/>
      <c r="M12" s="31"/>
      <c r="N12" s="31"/>
      <c r="O12" s="31"/>
      <c r="P12" s="31"/>
      <c r="Q12" s="31"/>
      <c r="R12" s="34">
        <v>150</v>
      </c>
      <c r="S12" s="33">
        <v>102645</v>
      </c>
      <c r="T12" s="27">
        <f t="shared" si="0"/>
        <v>85537.5</v>
      </c>
      <c r="U12" s="27">
        <f t="shared" si="1"/>
        <v>570.25</v>
      </c>
      <c r="AB12" s="27">
        <v>570.25</v>
      </c>
      <c r="AC12" s="7">
        <f t="shared" si="2"/>
        <v>85537.5</v>
      </c>
    </row>
    <row r="13" spans="1:30" s="27" customFormat="1" ht="30" customHeight="1" x14ac:dyDescent="0.25">
      <c r="A13" s="27">
        <v>12</v>
      </c>
      <c r="B13" s="28" t="s">
        <v>41</v>
      </c>
      <c r="C13" s="29" t="s">
        <v>42</v>
      </c>
      <c r="D13" s="30" t="s">
        <v>20</v>
      </c>
      <c r="E13" s="32">
        <v>1000</v>
      </c>
      <c r="F13" s="34">
        <v>30</v>
      </c>
      <c r="G13" s="34">
        <v>300</v>
      </c>
      <c r="H13" s="32">
        <v>2000</v>
      </c>
      <c r="I13" s="34">
        <v>500</v>
      </c>
      <c r="J13" s="34">
        <v>50</v>
      </c>
      <c r="K13" s="31"/>
      <c r="L13" s="31"/>
      <c r="M13" s="31"/>
      <c r="N13" s="34">
        <v>100</v>
      </c>
      <c r="O13" s="31"/>
      <c r="P13" s="31"/>
      <c r="Q13" s="31"/>
      <c r="R13" s="32">
        <v>3980</v>
      </c>
      <c r="S13" s="33">
        <v>83580</v>
      </c>
      <c r="T13" s="27">
        <f t="shared" si="0"/>
        <v>69650</v>
      </c>
      <c r="U13" s="27">
        <f t="shared" si="1"/>
        <v>17.5</v>
      </c>
      <c r="AB13" s="27">
        <v>17.5</v>
      </c>
      <c r="AC13" s="7">
        <f t="shared" si="2"/>
        <v>69650</v>
      </c>
    </row>
    <row r="14" spans="1:30" s="27" customFormat="1" ht="30" customHeight="1" x14ac:dyDescent="0.25">
      <c r="A14" s="27">
        <v>13</v>
      </c>
      <c r="B14" s="28" t="s">
        <v>43</v>
      </c>
      <c r="C14" s="29" t="s">
        <v>44</v>
      </c>
      <c r="D14" s="30" t="s">
        <v>20</v>
      </c>
      <c r="E14" s="32">
        <v>1000</v>
      </c>
      <c r="F14" s="31"/>
      <c r="G14" s="34">
        <v>500</v>
      </c>
      <c r="H14" s="32">
        <v>4500</v>
      </c>
      <c r="I14" s="32">
        <v>3500</v>
      </c>
      <c r="J14" s="31"/>
      <c r="K14" s="34">
        <v>500</v>
      </c>
      <c r="L14" s="31"/>
      <c r="M14" s="34">
        <v>450</v>
      </c>
      <c r="N14" s="34">
        <v>600</v>
      </c>
      <c r="O14" s="34">
        <v>250</v>
      </c>
      <c r="P14" s="31"/>
      <c r="Q14" s="34">
        <v>300</v>
      </c>
      <c r="R14" s="32">
        <v>11600</v>
      </c>
      <c r="S14" s="33">
        <v>249819.46</v>
      </c>
      <c r="T14" s="27">
        <f t="shared" si="0"/>
        <v>208182.88333333333</v>
      </c>
      <c r="U14" s="27">
        <f t="shared" si="1"/>
        <v>17.946800287356321</v>
      </c>
      <c r="AB14" s="27">
        <v>17.946800287356321</v>
      </c>
      <c r="AC14" s="7">
        <f t="shared" si="2"/>
        <v>208182.88333333333</v>
      </c>
    </row>
    <row r="15" spans="1:30" s="27" customFormat="1" ht="30" customHeight="1" x14ac:dyDescent="0.25">
      <c r="A15" s="27">
        <v>14</v>
      </c>
      <c r="B15" s="28" t="s">
        <v>45</v>
      </c>
      <c r="C15" s="29" t="s">
        <v>46</v>
      </c>
      <c r="D15" s="30" t="s">
        <v>20</v>
      </c>
      <c r="E15" s="31"/>
      <c r="F15" s="31"/>
      <c r="G15" s="34">
        <v>500</v>
      </c>
      <c r="H15" s="34">
        <v>50</v>
      </c>
      <c r="I15" s="31"/>
      <c r="J15" s="31"/>
      <c r="K15" s="31"/>
      <c r="L15" s="31"/>
      <c r="M15" s="31"/>
      <c r="N15" s="34">
        <v>300</v>
      </c>
      <c r="O15" s="31"/>
      <c r="P15" s="31"/>
      <c r="Q15" s="31"/>
      <c r="R15" s="34">
        <v>850</v>
      </c>
      <c r="S15" s="33">
        <v>9945</v>
      </c>
      <c r="T15" s="27">
        <f t="shared" si="0"/>
        <v>8287.5</v>
      </c>
      <c r="U15" s="27">
        <f t="shared" si="1"/>
        <v>9.75</v>
      </c>
      <c r="AB15" s="27">
        <v>9.75</v>
      </c>
      <c r="AC15" s="7">
        <f t="shared" si="2"/>
        <v>8287.5</v>
      </c>
    </row>
    <row r="16" spans="1:30" s="27" customFormat="1" ht="30" customHeight="1" x14ac:dyDescent="0.25">
      <c r="A16" s="27">
        <v>15</v>
      </c>
      <c r="B16" s="28" t="s">
        <v>47</v>
      </c>
      <c r="C16" s="29" t="s">
        <v>48</v>
      </c>
      <c r="D16" s="30" t="s">
        <v>20</v>
      </c>
      <c r="E16" s="31"/>
      <c r="F16" s="31"/>
      <c r="G16" s="34">
        <v>500</v>
      </c>
      <c r="H16" s="34">
        <v>500</v>
      </c>
      <c r="I16" s="34">
        <v>150</v>
      </c>
      <c r="J16" s="31"/>
      <c r="K16" s="31"/>
      <c r="L16" s="31"/>
      <c r="M16" s="31"/>
      <c r="N16" s="34">
        <v>300</v>
      </c>
      <c r="O16" s="34">
        <v>50</v>
      </c>
      <c r="P16" s="31"/>
      <c r="Q16" s="31"/>
      <c r="R16" s="32">
        <v>1500</v>
      </c>
      <c r="S16" s="33">
        <v>17550</v>
      </c>
      <c r="T16" s="27">
        <f t="shared" si="0"/>
        <v>14625</v>
      </c>
      <c r="U16" s="27">
        <v>24.88</v>
      </c>
      <c r="V16" s="27">
        <v>32</v>
      </c>
      <c r="W16" s="27">
        <f>(U16+V16)/2</f>
        <v>28.439999999999998</v>
      </c>
      <c r="X16" s="27">
        <f>V16/W16</f>
        <v>1.1251758087201127</v>
      </c>
      <c r="Z16" s="27">
        <f>V16*1.2</f>
        <v>38.4</v>
      </c>
      <c r="AB16" s="27">
        <v>28.439999999999998</v>
      </c>
      <c r="AC16" s="7">
        <f t="shared" si="2"/>
        <v>42660</v>
      </c>
    </row>
    <row r="17" spans="1:29" s="27" customFormat="1" ht="25.5" x14ac:dyDescent="0.25">
      <c r="A17" s="27">
        <v>16</v>
      </c>
      <c r="B17" s="28" t="s">
        <v>49</v>
      </c>
      <c r="C17" s="29" t="s">
        <v>50</v>
      </c>
      <c r="D17" s="30" t="s">
        <v>20</v>
      </c>
      <c r="E17" s="34">
        <v>100</v>
      </c>
      <c r="F17" s="31"/>
      <c r="G17" s="31"/>
      <c r="H17" s="32">
        <v>1500</v>
      </c>
      <c r="I17" s="32">
        <v>1200</v>
      </c>
      <c r="J17" s="31"/>
      <c r="K17" s="31"/>
      <c r="L17" s="31"/>
      <c r="M17" s="31"/>
      <c r="N17" s="34">
        <v>300</v>
      </c>
      <c r="O17" s="31"/>
      <c r="P17" s="31"/>
      <c r="Q17" s="31"/>
      <c r="R17" s="32">
        <v>3100</v>
      </c>
      <c r="S17" s="33">
        <v>32512.799999999999</v>
      </c>
      <c r="T17" s="27">
        <f t="shared" si="0"/>
        <v>27094</v>
      </c>
      <c r="U17" s="27">
        <f t="shared" si="1"/>
        <v>8.74</v>
      </c>
      <c r="AB17" s="27">
        <v>8.74</v>
      </c>
      <c r="AC17" s="7">
        <f t="shared" si="2"/>
        <v>27094</v>
      </c>
    </row>
    <row r="18" spans="1:29" s="27" customFormat="1" ht="30" customHeight="1" x14ac:dyDescent="0.25">
      <c r="A18" s="27">
        <v>17</v>
      </c>
      <c r="B18" s="28" t="s">
        <v>51</v>
      </c>
      <c r="C18" s="29" t="s">
        <v>52</v>
      </c>
      <c r="D18" s="30" t="s">
        <v>20</v>
      </c>
      <c r="E18" s="32">
        <v>1200</v>
      </c>
      <c r="F18" s="31"/>
      <c r="G18" s="34">
        <v>500</v>
      </c>
      <c r="H18" s="32">
        <v>2000</v>
      </c>
      <c r="I18" s="31"/>
      <c r="J18" s="31"/>
      <c r="K18" s="34">
        <v>500</v>
      </c>
      <c r="L18" s="31"/>
      <c r="M18" s="31"/>
      <c r="N18" s="34">
        <v>100</v>
      </c>
      <c r="O18" s="34">
        <v>200</v>
      </c>
      <c r="P18" s="31"/>
      <c r="Q18" s="34">
        <v>300</v>
      </c>
      <c r="R18" s="32">
        <v>4800</v>
      </c>
      <c r="S18" s="33">
        <v>57600</v>
      </c>
      <c r="T18" s="27">
        <f t="shared" si="0"/>
        <v>48000</v>
      </c>
      <c r="U18" s="27">
        <f t="shared" si="1"/>
        <v>10</v>
      </c>
      <c r="AB18" s="27">
        <v>10</v>
      </c>
      <c r="AC18" s="7">
        <f t="shared" si="2"/>
        <v>48000</v>
      </c>
    </row>
    <row r="19" spans="1:29" s="27" customFormat="1" ht="30" customHeight="1" x14ac:dyDescent="0.25">
      <c r="A19" s="27">
        <v>18</v>
      </c>
      <c r="B19" s="28" t="s">
        <v>53</v>
      </c>
      <c r="C19" s="29" t="s">
        <v>54</v>
      </c>
      <c r="D19" s="30" t="s">
        <v>20</v>
      </c>
      <c r="E19" s="32">
        <v>1200</v>
      </c>
      <c r="F19" s="34">
        <v>20</v>
      </c>
      <c r="G19" s="31"/>
      <c r="H19" s="32">
        <v>3500</v>
      </c>
      <c r="I19" s="32">
        <v>4000</v>
      </c>
      <c r="J19" s="31"/>
      <c r="K19" s="34">
        <v>500</v>
      </c>
      <c r="L19" s="31"/>
      <c r="M19" s="31"/>
      <c r="N19" s="34">
        <v>100</v>
      </c>
      <c r="O19" s="34">
        <v>800</v>
      </c>
      <c r="P19" s="31"/>
      <c r="Q19" s="34">
        <v>300</v>
      </c>
      <c r="R19" s="32">
        <v>10420</v>
      </c>
      <c r="S19" s="33">
        <v>105908.88</v>
      </c>
      <c r="T19" s="27">
        <f t="shared" si="0"/>
        <v>88257.400000000009</v>
      </c>
      <c r="U19" s="27">
        <f t="shared" si="1"/>
        <v>8.4700000000000006</v>
      </c>
      <c r="AB19" s="27">
        <v>8.4700000000000006</v>
      </c>
      <c r="AC19" s="7">
        <f t="shared" si="2"/>
        <v>88257.400000000009</v>
      </c>
    </row>
    <row r="20" spans="1:29" s="27" customFormat="1" ht="30" customHeight="1" x14ac:dyDescent="0.25">
      <c r="A20" s="27">
        <v>19</v>
      </c>
      <c r="B20" s="28" t="s">
        <v>55</v>
      </c>
      <c r="C20" s="29" t="s">
        <v>56</v>
      </c>
      <c r="D20" s="30" t="s">
        <v>57</v>
      </c>
      <c r="E20" s="31"/>
      <c r="F20" s="31"/>
      <c r="G20" s="31"/>
      <c r="H20" s="34">
        <v>20</v>
      </c>
      <c r="I20" s="34">
        <v>150</v>
      </c>
      <c r="J20" s="31"/>
      <c r="K20" s="31"/>
      <c r="L20" s="31"/>
      <c r="M20" s="31"/>
      <c r="N20" s="31"/>
      <c r="O20" s="31"/>
      <c r="P20" s="31"/>
      <c r="Q20" s="31"/>
      <c r="R20" s="34">
        <v>170</v>
      </c>
      <c r="S20" s="33">
        <v>6801.36</v>
      </c>
      <c r="T20" s="27">
        <f t="shared" si="0"/>
        <v>5667.8</v>
      </c>
      <c r="U20" s="27">
        <f t="shared" si="1"/>
        <v>33.340000000000003</v>
      </c>
      <c r="AB20" s="27">
        <v>33.340000000000003</v>
      </c>
      <c r="AC20" s="7">
        <f t="shared" si="2"/>
        <v>5667.8</v>
      </c>
    </row>
    <row r="21" spans="1:29" s="27" customFormat="1" ht="30" customHeight="1" x14ac:dyDescent="0.25">
      <c r="A21" s="27">
        <v>20</v>
      </c>
      <c r="B21" s="28" t="s">
        <v>58</v>
      </c>
      <c r="C21" s="29" t="s">
        <v>59</v>
      </c>
      <c r="D21" s="30" t="s">
        <v>20</v>
      </c>
      <c r="E21" s="31"/>
      <c r="F21" s="34">
        <v>20</v>
      </c>
      <c r="G21" s="31"/>
      <c r="H21" s="32">
        <v>1000</v>
      </c>
      <c r="I21" s="34">
        <v>500</v>
      </c>
      <c r="J21" s="31"/>
      <c r="K21" s="31"/>
      <c r="L21" s="34">
        <v>4</v>
      </c>
      <c r="M21" s="31"/>
      <c r="N21" s="34">
        <v>150</v>
      </c>
      <c r="O21" s="34">
        <v>150</v>
      </c>
      <c r="P21" s="31"/>
      <c r="Q21" s="31"/>
      <c r="R21" s="32">
        <v>1824</v>
      </c>
      <c r="S21" s="33">
        <v>28454.400000000001</v>
      </c>
      <c r="T21" s="27">
        <f t="shared" si="0"/>
        <v>23712.000000000004</v>
      </c>
      <c r="U21" s="27">
        <f t="shared" si="1"/>
        <v>13.000000000000002</v>
      </c>
      <c r="AB21" s="27">
        <v>13.000000000000002</v>
      </c>
      <c r="AC21" s="7">
        <f t="shared" si="2"/>
        <v>23712.000000000004</v>
      </c>
    </row>
    <row r="22" spans="1:29" s="27" customFormat="1" ht="30" customHeight="1" x14ac:dyDescent="0.25">
      <c r="A22" s="27">
        <v>21</v>
      </c>
      <c r="B22" s="28" t="s">
        <v>60</v>
      </c>
      <c r="C22" s="29" t="s">
        <v>61</v>
      </c>
      <c r="D22" s="30" t="s">
        <v>20</v>
      </c>
      <c r="E22" s="31"/>
      <c r="F22" s="31"/>
      <c r="G22" s="31"/>
      <c r="H22" s="34">
        <v>200</v>
      </c>
      <c r="I22" s="34">
        <v>300</v>
      </c>
      <c r="J22" s="31"/>
      <c r="K22" s="31"/>
      <c r="L22" s="31"/>
      <c r="M22" s="31"/>
      <c r="N22" s="31"/>
      <c r="O22" s="34">
        <v>50</v>
      </c>
      <c r="P22" s="31"/>
      <c r="Q22" s="31"/>
      <c r="R22" s="34">
        <v>550</v>
      </c>
      <c r="S22" s="33">
        <v>17226</v>
      </c>
      <c r="T22" s="27">
        <f>S22/1.2</f>
        <v>14355</v>
      </c>
      <c r="U22" s="27">
        <f>T22/R22</f>
        <v>26.1</v>
      </c>
      <c r="V22" s="27">
        <v>37.774999999999999</v>
      </c>
      <c r="W22" s="27">
        <v>1.1250827266710788</v>
      </c>
      <c r="Z22" s="27">
        <f>V22*1.2</f>
        <v>45.33</v>
      </c>
      <c r="AB22" s="27">
        <v>37.774999999999999</v>
      </c>
      <c r="AC22" s="7">
        <f t="shared" si="2"/>
        <v>20776.25</v>
      </c>
    </row>
    <row r="23" spans="1:29" s="27" customFormat="1" ht="30" customHeight="1" x14ac:dyDescent="0.25">
      <c r="A23" s="27">
        <v>22</v>
      </c>
      <c r="B23" s="28" t="s">
        <v>62</v>
      </c>
      <c r="C23" s="29" t="s">
        <v>63</v>
      </c>
      <c r="D23" s="30" t="s">
        <v>20</v>
      </c>
      <c r="E23" s="31"/>
      <c r="F23" s="31"/>
      <c r="G23" s="31"/>
      <c r="H23" s="34">
        <v>20</v>
      </c>
      <c r="I23" s="34">
        <v>5</v>
      </c>
      <c r="J23" s="31"/>
      <c r="K23" s="31"/>
      <c r="L23" s="31"/>
      <c r="M23" s="34">
        <v>3</v>
      </c>
      <c r="N23" s="34">
        <v>5</v>
      </c>
      <c r="O23" s="34">
        <v>30</v>
      </c>
      <c r="P23" s="31"/>
      <c r="Q23" s="31"/>
      <c r="R23" s="34">
        <v>63</v>
      </c>
      <c r="S23" s="33">
        <v>33264</v>
      </c>
      <c r="T23" s="27">
        <f t="shared" si="0"/>
        <v>27720</v>
      </c>
      <c r="U23" s="27">
        <f t="shared" si="1"/>
        <v>440</v>
      </c>
      <c r="AB23" s="27">
        <v>440</v>
      </c>
      <c r="AC23" s="7">
        <f t="shared" si="2"/>
        <v>27720</v>
      </c>
    </row>
    <row r="24" spans="1:29" s="27" customFormat="1" ht="30" customHeight="1" x14ac:dyDescent="0.25">
      <c r="A24" s="27">
        <v>23</v>
      </c>
      <c r="B24" s="28" t="s">
        <v>64</v>
      </c>
      <c r="C24" s="29" t="s">
        <v>65</v>
      </c>
      <c r="D24" s="30" t="s">
        <v>20</v>
      </c>
      <c r="E24" s="34">
        <v>300</v>
      </c>
      <c r="F24" s="31"/>
      <c r="G24" s="34">
        <v>40</v>
      </c>
      <c r="H24" s="34">
        <v>350</v>
      </c>
      <c r="I24" s="34">
        <v>260</v>
      </c>
      <c r="J24" s="31"/>
      <c r="K24" s="34">
        <v>60</v>
      </c>
      <c r="L24" s="31"/>
      <c r="M24" s="31"/>
      <c r="N24" s="34">
        <v>100</v>
      </c>
      <c r="O24" s="34">
        <v>100</v>
      </c>
      <c r="P24" s="31"/>
      <c r="Q24" s="34">
        <v>40</v>
      </c>
      <c r="R24" s="32">
        <v>1250</v>
      </c>
      <c r="S24" s="33">
        <v>2750010</v>
      </c>
      <c r="T24" s="27">
        <f t="shared" si="0"/>
        <v>2291675</v>
      </c>
      <c r="U24" s="27">
        <f t="shared" si="1"/>
        <v>1833.34</v>
      </c>
      <c r="AB24" s="27">
        <v>1833.34</v>
      </c>
      <c r="AC24" s="7">
        <f t="shared" si="2"/>
        <v>2291675</v>
      </c>
    </row>
    <row r="25" spans="1:29" s="27" customFormat="1" ht="30" customHeight="1" x14ac:dyDescent="0.25">
      <c r="A25" s="27">
        <v>24</v>
      </c>
      <c r="B25" s="28" t="s">
        <v>66</v>
      </c>
      <c r="C25" s="29" t="s">
        <v>67</v>
      </c>
      <c r="D25" s="30" t="s">
        <v>20</v>
      </c>
      <c r="E25" s="31"/>
      <c r="F25" s="31"/>
      <c r="G25" s="31"/>
      <c r="H25" s="34">
        <v>250</v>
      </c>
      <c r="I25" s="34">
        <v>246</v>
      </c>
      <c r="J25" s="31"/>
      <c r="K25" s="31"/>
      <c r="L25" s="31"/>
      <c r="M25" s="31"/>
      <c r="N25" s="31"/>
      <c r="O25" s="31"/>
      <c r="P25" s="31"/>
      <c r="Q25" s="31"/>
      <c r="R25" s="34">
        <v>496</v>
      </c>
      <c r="S25" s="33">
        <v>5967862.0800000001</v>
      </c>
      <c r="T25" s="27">
        <f t="shared" si="0"/>
        <v>4973218.4000000004</v>
      </c>
      <c r="U25" s="27">
        <f t="shared" si="1"/>
        <v>10026.650000000001</v>
      </c>
      <c r="AB25" s="27">
        <v>10026.650000000001</v>
      </c>
      <c r="AC25" s="7">
        <f t="shared" si="2"/>
        <v>4973218.4000000004</v>
      </c>
    </row>
    <row r="26" spans="1:29" s="27" customFormat="1" ht="30" customHeight="1" x14ac:dyDescent="0.25">
      <c r="A26" s="27">
        <v>25</v>
      </c>
      <c r="B26" s="28" t="s">
        <v>68</v>
      </c>
      <c r="C26" s="29" t="s">
        <v>69</v>
      </c>
      <c r="D26" s="30" t="s">
        <v>20</v>
      </c>
      <c r="E26" s="31"/>
      <c r="F26" s="34">
        <v>36</v>
      </c>
      <c r="G26" s="31"/>
      <c r="H26" s="34">
        <v>50</v>
      </c>
      <c r="I26" s="34">
        <v>300</v>
      </c>
      <c r="J26" s="31"/>
      <c r="K26" s="31"/>
      <c r="L26" s="31"/>
      <c r="M26" s="31"/>
      <c r="N26" s="31"/>
      <c r="O26" s="31"/>
      <c r="P26" s="31"/>
      <c r="Q26" s="31"/>
      <c r="R26" s="34">
        <v>386</v>
      </c>
      <c r="S26" s="33">
        <v>1060728</v>
      </c>
      <c r="T26" s="27">
        <f t="shared" si="0"/>
        <v>883940</v>
      </c>
      <c r="U26" s="27">
        <f t="shared" si="1"/>
        <v>2290</v>
      </c>
      <c r="AB26" s="27">
        <v>2290</v>
      </c>
      <c r="AC26" s="7">
        <f t="shared" si="2"/>
        <v>883940</v>
      </c>
    </row>
    <row r="27" spans="1:29" s="27" customFormat="1" ht="30" customHeight="1" x14ac:dyDescent="0.25">
      <c r="A27" s="27">
        <v>26</v>
      </c>
      <c r="B27" s="28" t="s">
        <v>70</v>
      </c>
      <c r="C27" s="29" t="s">
        <v>71</v>
      </c>
      <c r="D27" s="30" t="s">
        <v>20</v>
      </c>
      <c r="E27" s="31"/>
      <c r="F27" s="31"/>
      <c r="G27" s="31"/>
      <c r="H27" s="34">
        <v>100</v>
      </c>
      <c r="I27" s="31"/>
      <c r="J27" s="31"/>
      <c r="K27" s="31"/>
      <c r="L27" s="31"/>
      <c r="M27" s="31"/>
      <c r="N27" s="31"/>
      <c r="O27" s="31"/>
      <c r="P27" s="31"/>
      <c r="Q27" s="31"/>
      <c r="R27" s="34">
        <v>100</v>
      </c>
      <c r="S27" s="33">
        <v>312537.59999999998</v>
      </c>
      <c r="T27" s="27">
        <f t="shared" si="0"/>
        <v>260448</v>
      </c>
      <c r="U27" s="27">
        <f t="shared" si="1"/>
        <v>2604.48</v>
      </c>
      <c r="W27" s="27">
        <v>5263.62</v>
      </c>
      <c r="AB27" s="27">
        <v>2604.48</v>
      </c>
      <c r="AC27" s="7">
        <f t="shared" si="2"/>
        <v>260448</v>
      </c>
    </row>
    <row r="28" spans="1:29" s="27" customFormat="1" ht="30" customHeight="1" x14ac:dyDescent="0.25">
      <c r="A28" s="27">
        <v>27</v>
      </c>
      <c r="B28" s="28" t="s">
        <v>72</v>
      </c>
      <c r="C28" s="29" t="s">
        <v>73</v>
      </c>
      <c r="D28" s="30" t="s">
        <v>20</v>
      </c>
      <c r="E28" s="34">
        <v>5</v>
      </c>
      <c r="F28" s="34">
        <v>2</v>
      </c>
      <c r="G28" s="31"/>
      <c r="H28" s="34">
        <v>20</v>
      </c>
      <c r="I28" s="34">
        <v>5</v>
      </c>
      <c r="J28" s="31"/>
      <c r="K28" s="31"/>
      <c r="L28" s="31"/>
      <c r="M28" s="31"/>
      <c r="N28" s="34">
        <v>10</v>
      </c>
      <c r="O28" s="34">
        <v>40</v>
      </c>
      <c r="P28" s="31"/>
      <c r="Q28" s="31"/>
      <c r="R28" s="34">
        <v>82</v>
      </c>
      <c r="S28" s="33">
        <v>24403.200000000001</v>
      </c>
      <c r="T28" s="27">
        <f t="shared" si="0"/>
        <v>20336</v>
      </c>
      <c r="U28" s="27">
        <f t="shared" si="1"/>
        <v>248</v>
      </c>
      <c r="AB28" s="27">
        <v>248</v>
      </c>
      <c r="AC28" s="7">
        <f t="shared" si="2"/>
        <v>20336</v>
      </c>
    </row>
    <row r="29" spans="1:29" s="27" customFormat="1" ht="30" customHeight="1" x14ac:dyDescent="0.25">
      <c r="A29" s="27">
        <v>2842942</v>
      </c>
      <c r="B29" s="28" t="s">
        <v>74</v>
      </c>
      <c r="C29" s="29" t="s">
        <v>75</v>
      </c>
      <c r="D29" s="30" t="s">
        <v>20</v>
      </c>
      <c r="E29" s="34">
        <v>400</v>
      </c>
      <c r="F29" s="31"/>
      <c r="G29" s="31"/>
      <c r="H29" s="34">
        <v>200</v>
      </c>
      <c r="I29" s="31"/>
      <c r="J29" s="31"/>
      <c r="K29" s="31"/>
      <c r="L29" s="31"/>
      <c r="M29" s="31"/>
      <c r="N29" s="34">
        <v>5</v>
      </c>
      <c r="O29" s="31"/>
      <c r="P29" s="31"/>
      <c r="Q29" s="31"/>
      <c r="R29" s="34">
        <v>605</v>
      </c>
      <c r="S29" s="33">
        <v>1205769.8400000001</v>
      </c>
      <c r="T29" s="27">
        <f>S29/1.2</f>
        <v>1004808.2000000001</v>
      </c>
      <c r="U29" s="27">
        <f>S29/R29</f>
        <v>1993.008</v>
      </c>
      <c r="V29" s="35">
        <v>2150</v>
      </c>
      <c r="W29" s="27">
        <f>(U29+V29)/2</f>
        <v>2071.5039999999999</v>
      </c>
      <c r="X29" s="27">
        <f>2150/W29</f>
        <v>1.0378932408530228</v>
      </c>
      <c r="Z29" s="27">
        <f t="shared" ref="Z29:Z30" si="4">V29*1.2</f>
        <v>2580</v>
      </c>
      <c r="AB29" s="35">
        <v>2150</v>
      </c>
      <c r="AC29" s="7">
        <f t="shared" si="2"/>
        <v>1300750</v>
      </c>
    </row>
    <row r="30" spans="1:29" s="27" customFormat="1" ht="39" customHeight="1" x14ac:dyDescent="0.25">
      <c r="A30" s="27">
        <v>29</v>
      </c>
      <c r="B30" s="28" t="s">
        <v>76</v>
      </c>
      <c r="C30" s="29" t="s">
        <v>77</v>
      </c>
      <c r="D30" s="30" t="s">
        <v>20</v>
      </c>
      <c r="E30" s="34">
        <v>250</v>
      </c>
      <c r="F30" s="34">
        <v>16</v>
      </c>
      <c r="G30" s="31"/>
      <c r="H30" s="34">
        <v>300</v>
      </c>
      <c r="I30" s="32">
        <v>1000</v>
      </c>
      <c r="J30" s="31"/>
      <c r="K30" s="34">
        <v>50</v>
      </c>
      <c r="L30" s="31"/>
      <c r="M30" s="31"/>
      <c r="N30" s="34">
        <v>5</v>
      </c>
      <c r="O30" s="31"/>
      <c r="P30" s="31"/>
      <c r="Q30" s="34">
        <v>50</v>
      </c>
      <c r="R30" s="32">
        <v>1671</v>
      </c>
      <c r="S30" s="33">
        <v>5888610.6799999997</v>
      </c>
      <c r="T30" s="27">
        <f t="shared" si="0"/>
        <v>4907175.5666666664</v>
      </c>
      <c r="U30" s="27">
        <f>S30/R30</f>
        <v>3524.0039976062235</v>
      </c>
      <c r="V30" s="35">
        <v>3800</v>
      </c>
      <c r="W30" s="27">
        <f>(U30+V30)/2</f>
        <v>3662.0019988031117</v>
      </c>
      <c r="X30" s="27">
        <f>V30/W30</f>
        <v>1.0376837591137285</v>
      </c>
      <c r="Z30" s="27">
        <f t="shared" si="4"/>
        <v>4560</v>
      </c>
      <c r="AB30" s="35">
        <v>1905.42</v>
      </c>
      <c r="AC30" s="7">
        <f t="shared" si="2"/>
        <v>3183956.8200000003</v>
      </c>
    </row>
    <row r="31" spans="1:29" s="27" customFormat="1" ht="42.75" customHeight="1" x14ac:dyDescent="0.25">
      <c r="A31" s="27">
        <v>30</v>
      </c>
      <c r="B31" s="28" t="s">
        <v>78</v>
      </c>
      <c r="C31" s="29" t="s">
        <v>79</v>
      </c>
      <c r="D31" s="30" t="s">
        <v>20</v>
      </c>
      <c r="E31" s="31"/>
      <c r="F31" s="34">
        <v>4</v>
      </c>
      <c r="G31" s="34">
        <v>400</v>
      </c>
      <c r="H31" s="34">
        <v>100</v>
      </c>
      <c r="I31" s="31"/>
      <c r="J31" s="31"/>
      <c r="K31" s="34">
        <v>100</v>
      </c>
      <c r="L31" s="31"/>
      <c r="M31" s="31"/>
      <c r="N31" s="34">
        <v>100</v>
      </c>
      <c r="O31" s="31"/>
      <c r="P31" s="31"/>
      <c r="Q31" s="34">
        <v>50</v>
      </c>
      <c r="R31" s="34">
        <v>754</v>
      </c>
      <c r="S31" s="33">
        <v>955740.24</v>
      </c>
      <c r="T31" s="27">
        <f t="shared" si="0"/>
        <v>796450.20000000007</v>
      </c>
      <c r="U31" s="27">
        <f>S31/R31</f>
        <v>1267.56</v>
      </c>
      <c r="AB31" s="27">
        <v>1267.56</v>
      </c>
      <c r="AC31" s="7">
        <f t="shared" si="2"/>
        <v>955740.24</v>
      </c>
    </row>
    <row r="32" spans="1:29" s="27" customFormat="1" ht="49.5" customHeight="1" x14ac:dyDescent="0.25">
      <c r="A32" s="27">
        <v>31</v>
      </c>
      <c r="B32" s="28" t="s">
        <v>80</v>
      </c>
      <c r="C32" s="29" t="s">
        <v>81</v>
      </c>
      <c r="D32" s="30" t="s">
        <v>20</v>
      </c>
      <c r="E32" s="34">
        <v>450</v>
      </c>
      <c r="F32" s="34">
        <v>2</v>
      </c>
      <c r="G32" s="34">
        <v>400</v>
      </c>
      <c r="H32" s="34">
        <v>800</v>
      </c>
      <c r="I32" s="31"/>
      <c r="J32" s="31"/>
      <c r="K32" s="34">
        <v>300</v>
      </c>
      <c r="L32" s="31"/>
      <c r="M32" s="34">
        <v>100</v>
      </c>
      <c r="N32" s="34">
        <v>350</v>
      </c>
      <c r="O32" s="31"/>
      <c r="P32" s="31"/>
      <c r="Q32" s="34">
        <v>250</v>
      </c>
      <c r="R32" s="32">
        <v>2652</v>
      </c>
      <c r="S32" s="33">
        <v>3419329.68</v>
      </c>
      <c r="T32" s="27">
        <f t="shared" si="0"/>
        <v>2849441.4000000004</v>
      </c>
      <c r="U32" s="27">
        <f>S32/R32</f>
        <v>1289.3400000000001</v>
      </c>
      <c r="AB32" s="27">
        <v>1074.45</v>
      </c>
      <c r="AC32" s="7">
        <f t="shared" si="2"/>
        <v>2849441.4</v>
      </c>
    </row>
    <row r="33" spans="1:29" s="27" customFormat="1" ht="30" customHeight="1" x14ac:dyDescent="0.25">
      <c r="A33" s="27">
        <v>32</v>
      </c>
      <c r="B33" s="28" t="s">
        <v>82</v>
      </c>
      <c r="C33" s="29" t="s">
        <v>83</v>
      </c>
      <c r="D33" s="30" t="s">
        <v>20</v>
      </c>
      <c r="E33" s="31"/>
      <c r="F33" s="34">
        <v>2</v>
      </c>
      <c r="G33" s="31"/>
      <c r="H33" s="31"/>
      <c r="I33" s="31"/>
      <c r="J33" s="31"/>
      <c r="K33" s="31"/>
      <c r="L33" s="31"/>
      <c r="M33" s="31"/>
      <c r="N33" s="31"/>
      <c r="O33" s="31"/>
      <c r="P33" s="31"/>
      <c r="Q33" s="31"/>
      <c r="R33" s="34">
        <v>2</v>
      </c>
      <c r="S33" s="33">
        <v>1280.02</v>
      </c>
      <c r="T33" s="27">
        <f t="shared" si="0"/>
        <v>1066.6833333333334</v>
      </c>
      <c r="U33" s="27">
        <f t="shared" ref="U33:U40" si="5">S33/R33</f>
        <v>640.01</v>
      </c>
      <c r="AB33" s="27">
        <v>640.01</v>
      </c>
      <c r="AC33" s="7">
        <f t="shared" si="2"/>
        <v>1280.02</v>
      </c>
    </row>
    <row r="34" spans="1:29" s="27" customFormat="1" ht="30" customHeight="1" x14ac:dyDescent="0.25">
      <c r="A34" s="27">
        <v>42</v>
      </c>
      <c r="B34" s="28" t="s">
        <v>84</v>
      </c>
      <c r="C34" s="29" t="s">
        <v>85</v>
      </c>
      <c r="D34" s="30" t="s">
        <v>20</v>
      </c>
      <c r="E34" s="34">
        <v>400</v>
      </c>
      <c r="F34" s="31"/>
      <c r="G34" s="31"/>
      <c r="H34" s="31"/>
      <c r="I34" s="34">
        <v>300</v>
      </c>
      <c r="J34" s="31"/>
      <c r="K34" s="34">
        <v>50</v>
      </c>
      <c r="L34" s="31"/>
      <c r="M34" s="34">
        <v>15</v>
      </c>
      <c r="N34" s="34">
        <v>10</v>
      </c>
      <c r="O34" s="31"/>
      <c r="P34" s="31"/>
      <c r="Q34" s="31"/>
      <c r="R34" s="34">
        <v>775</v>
      </c>
      <c r="S34" s="33">
        <v>1232250</v>
      </c>
      <c r="T34" s="27">
        <f t="shared" si="0"/>
        <v>1026875</v>
      </c>
      <c r="U34" s="27">
        <f t="shared" si="5"/>
        <v>1590</v>
      </c>
      <c r="V34" s="35">
        <v>1720</v>
      </c>
      <c r="W34" s="27">
        <f>(U34+V34)/2</f>
        <v>1655</v>
      </c>
      <c r="X34" s="27">
        <f>V34/W34</f>
        <v>1.0392749244712991</v>
      </c>
      <c r="Z34" s="27">
        <f>V34*1.2</f>
        <v>2064</v>
      </c>
      <c r="AB34" s="35">
        <v>1522.5</v>
      </c>
      <c r="AC34" s="7">
        <f t="shared" si="2"/>
        <v>1179937.5</v>
      </c>
    </row>
    <row r="35" spans="1:29" s="27" customFormat="1" ht="30" customHeight="1" x14ac:dyDescent="0.25">
      <c r="A35" s="27">
        <v>34</v>
      </c>
      <c r="B35" s="28" t="s">
        <v>86</v>
      </c>
      <c r="C35" s="29" t="s">
        <v>87</v>
      </c>
      <c r="D35" s="30" t="s">
        <v>20</v>
      </c>
      <c r="E35" s="31"/>
      <c r="F35" s="31"/>
      <c r="G35" s="31"/>
      <c r="H35" s="34">
        <v>150</v>
      </c>
      <c r="I35" s="34">
        <v>150</v>
      </c>
      <c r="J35" s="31"/>
      <c r="K35" s="31"/>
      <c r="L35" s="31"/>
      <c r="M35" s="31"/>
      <c r="N35" s="31"/>
      <c r="O35" s="31"/>
      <c r="P35" s="31"/>
      <c r="Q35" s="31"/>
      <c r="R35" s="34">
        <v>300</v>
      </c>
      <c r="S35" s="33">
        <v>357001.2</v>
      </c>
      <c r="T35" s="27">
        <f t="shared" si="0"/>
        <v>297501</v>
      </c>
      <c r="U35" s="27">
        <f t="shared" si="5"/>
        <v>1190.0040000000001</v>
      </c>
      <c r="AB35" s="27">
        <v>1190.0040000000001</v>
      </c>
      <c r="AC35" s="7">
        <f t="shared" si="2"/>
        <v>357001.2</v>
      </c>
    </row>
    <row r="36" spans="1:29" s="27" customFormat="1" ht="30" customHeight="1" x14ac:dyDescent="0.25">
      <c r="A36" s="27">
        <v>35</v>
      </c>
      <c r="B36" s="28" t="s">
        <v>88</v>
      </c>
      <c r="C36" s="29" t="s">
        <v>89</v>
      </c>
      <c r="D36" s="30" t="s">
        <v>20</v>
      </c>
      <c r="E36" s="31"/>
      <c r="F36" s="31"/>
      <c r="G36" s="31"/>
      <c r="H36" s="34">
        <v>250</v>
      </c>
      <c r="I36" s="31"/>
      <c r="J36" s="31"/>
      <c r="K36" s="31"/>
      <c r="L36" s="31"/>
      <c r="M36" s="31"/>
      <c r="N36" s="34">
        <v>100</v>
      </c>
      <c r="O36" s="34">
        <v>250</v>
      </c>
      <c r="P36" s="31"/>
      <c r="Q36" s="31"/>
      <c r="R36" s="34">
        <v>600</v>
      </c>
      <c r="S36" s="33">
        <v>491400</v>
      </c>
      <c r="T36" s="27">
        <f t="shared" si="0"/>
        <v>409500</v>
      </c>
      <c r="U36" s="27">
        <f t="shared" si="5"/>
        <v>819</v>
      </c>
      <c r="V36" s="36">
        <v>880</v>
      </c>
      <c r="W36" s="27">
        <f t="shared" ref="W36:W37" si="6">(U36+V36)/2</f>
        <v>849.5</v>
      </c>
      <c r="X36" s="27">
        <f t="shared" ref="X36:X39" si="7">V36/W36</f>
        <v>1.0359034726309595</v>
      </c>
      <c r="Z36" s="27">
        <f t="shared" ref="Z36:Z39" si="8">V36*1.2</f>
        <v>1056</v>
      </c>
      <c r="AB36" s="36">
        <v>880</v>
      </c>
      <c r="AC36" s="7">
        <f t="shared" si="2"/>
        <v>528000</v>
      </c>
    </row>
    <row r="37" spans="1:29" s="27" customFormat="1" ht="30" customHeight="1" x14ac:dyDescent="0.25">
      <c r="A37" s="27">
        <v>36</v>
      </c>
      <c r="B37" s="28" t="s">
        <v>90</v>
      </c>
      <c r="C37" s="29" t="s">
        <v>91</v>
      </c>
      <c r="D37" s="30" t="s">
        <v>20</v>
      </c>
      <c r="E37" s="31"/>
      <c r="F37" s="31"/>
      <c r="G37" s="34">
        <v>300</v>
      </c>
      <c r="H37" s="32">
        <v>1000</v>
      </c>
      <c r="I37" s="31"/>
      <c r="J37" s="31"/>
      <c r="K37" s="31"/>
      <c r="L37" s="34">
        <v>200</v>
      </c>
      <c r="M37" s="31"/>
      <c r="N37" s="34">
        <v>100</v>
      </c>
      <c r="O37" s="31"/>
      <c r="P37" s="31"/>
      <c r="Q37" s="31"/>
      <c r="R37" s="32">
        <v>1600</v>
      </c>
      <c r="S37" s="33">
        <v>1328006.3999999999</v>
      </c>
      <c r="T37" s="27">
        <f t="shared" si="0"/>
        <v>1106672</v>
      </c>
      <c r="U37" s="27">
        <f t="shared" si="5"/>
        <v>830.00399999999991</v>
      </c>
      <c r="V37" s="37">
        <v>860</v>
      </c>
      <c r="W37" s="27">
        <f t="shared" si="6"/>
        <v>845.00199999999995</v>
      </c>
      <c r="X37" s="27">
        <f t="shared" si="7"/>
        <v>1.0177490704164014</v>
      </c>
      <c r="Z37" s="27">
        <f t="shared" si="8"/>
        <v>1032</v>
      </c>
      <c r="AB37" s="37">
        <v>860</v>
      </c>
      <c r="AC37" s="7">
        <f t="shared" si="2"/>
        <v>1376000</v>
      </c>
    </row>
    <row r="38" spans="1:29" s="27" customFormat="1" ht="30" customHeight="1" x14ac:dyDescent="0.25">
      <c r="A38" s="27">
        <v>37</v>
      </c>
      <c r="B38" s="28" t="s">
        <v>92</v>
      </c>
      <c r="C38" s="29" t="s">
        <v>93</v>
      </c>
      <c r="D38" s="30" t="s">
        <v>20</v>
      </c>
      <c r="E38" s="31"/>
      <c r="F38" s="31"/>
      <c r="G38" s="31"/>
      <c r="H38" s="34">
        <v>10</v>
      </c>
      <c r="I38" s="34">
        <v>10</v>
      </c>
      <c r="J38" s="31"/>
      <c r="K38" s="31"/>
      <c r="L38" s="31"/>
      <c r="M38" s="31"/>
      <c r="N38" s="31"/>
      <c r="O38" s="31"/>
      <c r="P38" s="31"/>
      <c r="Q38" s="31"/>
      <c r="R38" s="34">
        <v>20</v>
      </c>
      <c r="S38" s="33">
        <v>237343.2</v>
      </c>
      <c r="T38" s="27">
        <f t="shared" si="0"/>
        <v>197786.00000000003</v>
      </c>
      <c r="U38" s="27">
        <f t="shared" si="5"/>
        <v>11867.16</v>
      </c>
      <c r="V38" s="35">
        <v>12856</v>
      </c>
      <c r="W38" s="27">
        <f>(U38+V38)/2</f>
        <v>12361.58</v>
      </c>
      <c r="X38" s="27">
        <f t="shared" si="7"/>
        <v>1.0399965053011022</v>
      </c>
      <c r="Z38" s="27">
        <f t="shared" si="8"/>
        <v>15427.199999999999</v>
      </c>
      <c r="AB38" s="35">
        <v>12856</v>
      </c>
      <c r="AC38" s="7">
        <f t="shared" si="2"/>
        <v>257120</v>
      </c>
    </row>
    <row r="39" spans="1:29" s="27" customFormat="1" ht="30" customHeight="1" x14ac:dyDescent="0.25">
      <c r="A39" s="27">
        <v>42</v>
      </c>
      <c r="B39" s="28" t="s">
        <v>94</v>
      </c>
      <c r="C39" s="29" t="s">
        <v>95</v>
      </c>
      <c r="D39" s="30" t="s">
        <v>20</v>
      </c>
      <c r="E39" s="31"/>
      <c r="F39" s="31"/>
      <c r="G39" s="31"/>
      <c r="H39" s="34">
        <v>10</v>
      </c>
      <c r="I39" s="34">
        <v>5</v>
      </c>
      <c r="J39" s="31"/>
      <c r="K39" s="31"/>
      <c r="L39" s="31"/>
      <c r="M39" s="31"/>
      <c r="N39" s="31"/>
      <c r="O39" s="31"/>
      <c r="P39" s="31"/>
      <c r="Q39" s="31"/>
      <c r="R39" s="34">
        <v>15</v>
      </c>
      <c r="S39" s="33">
        <v>125445.06</v>
      </c>
      <c r="T39" s="27">
        <f t="shared" si="0"/>
        <v>104537.55</v>
      </c>
      <c r="U39" s="27">
        <f t="shared" si="5"/>
        <v>8363.003999999999</v>
      </c>
      <c r="V39" s="35">
        <v>9050</v>
      </c>
      <c r="W39" s="27">
        <f>(U39+V39)/2</f>
        <v>8706.5020000000004</v>
      </c>
      <c r="X39" s="27">
        <f t="shared" si="7"/>
        <v>1.0394530432543403</v>
      </c>
      <c r="Z39" s="27">
        <f t="shared" si="8"/>
        <v>10860</v>
      </c>
      <c r="AB39" s="35">
        <v>9050</v>
      </c>
      <c r="AC39" s="7">
        <f t="shared" si="2"/>
        <v>135750</v>
      </c>
    </row>
    <row r="40" spans="1:29" s="27" customFormat="1" ht="30" customHeight="1" x14ac:dyDescent="0.25">
      <c r="A40" s="27">
        <v>39</v>
      </c>
      <c r="B40" s="28" t="s">
        <v>96</v>
      </c>
      <c r="C40" s="29" t="s">
        <v>97</v>
      </c>
      <c r="D40" s="30" t="s">
        <v>20</v>
      </c>
      <c r="E40" s="31"/>
      <c r="F40" s="31"/>
      <c r="G40" s="31"/>
      <c r="H40" s="31"/>
      <c r="I40" s="34">
        <v>200</v>
      </c>
      <c r="J40" s="31"/>
      <c r="K40" s="31"/>
      <c r="L40" s="31"/>
      <c r="M40" s="31"/>
      <c r="N40" s="31"/>
      <c r="O40" s="31"/>
      <c r="P40" s="31"/>
      <c r="Q40" s="31"/>
      <c r="R40" s="34">
        <v>200</v>
      </c>
      <c r="S40" s="33">
        <v>285600</v>
      </c>
      <c r="T40" s="27">
        <f t="shared" si="0"/>
        <v>238000</v>
      </c>
      <c r="U40" s="27">
        <f t="shared" si="5"/>
        <v>1428</v>
      </c>
      <c r="AB40" s="27">
        <v>1428</v>
      </c>
      <c r="AC40" s="7">
        <f t="shared" si="2"/>
        <v>285600</v>
      </c>
    </row>
    <row r="41" spans="1:29" s="27" customFormat="1" ht="30" customHeight="1" x14ac:dyDescent="0.25">
      <c r="A41" s="27">
        <v>40</v>
      </c>
      <c r="B41" s="28" t="s">
        <v>98</v>
      </c>
      <c r="C41" s="29" t="s">
        <v>99</v>
      </c>
      <c r="D41" s="30" t="s">
        <v>20</v>
      </c>
      <c r="E41" s="34">
        <v>200</v>
      </c>
      <c r="F41" s="31"/>
      <c r="G41" s="31"/>
      <c r="H41" s="34">
        <v>10</v>
      </c>
      <c r="I41" s="32">
        <v>1500</v>
      </c>
      <c r="J41" s="31"/>
      <c r="K41" s="31"/>
      <c r="L41" s="31"/>
      <c r="M41" s="31"/>
      <c r="N41" s="34">
        <v>100</v>
      </c>
      <c r="O41" s="31"/>
      <c r="P41" s="31"/>
      <c r="Q41" s="31"/>
      <c r="R41" s="32">
        <v>1810</v>
      </c>
      <c r="S41" s="33">
        <v>119460</v>
      </c>
      <c r="T41" s="27">
        <f t="shared" si="0"/>
        <v>99550</v>
      </c>
      <c r="U41" s="27">
        <f t="shared" si="1"/>
        <v>55</v>
      </c>
      <c r="AB41" s="27">
        <v>55</v>
      </c>
      <c r="AC41" s="7">
        <f t="shared" si="2"/>
        <v>99550</v>
      </c>
    </row>
    <row r="42" spans="1:29" s="27" customFormat="1" ht="30" customHeight="1" x14ac:dyDescent="0.25">
      <c r="A42" s="27">
        <v>41</v>
      </c>
      <c r="B42" s="28" t="s">
        <v>100</v>
      </c>
      <c r="C42" s="29" t="s">
        <v>101</v>
      </c>
      <c r="D42" s="30" t="s">
        <v>57</v>
      </c>
      <c r="E42" s="31"/>
      <c r="F42" s="34">
        <v>36</v>
      </c>
      <c r="G42" s="31"/>
      <c r="H42" s="34">
        <v>300</v>
      </c>
      <c r="I42" s="34">
        <v>250</v>
      </c>
      <c r="J42" s="34">
        <v>50</v>
      </c>
      <c r="K42" s="31"/>
      <c r="L42" s="31"/>
      <c r="M42" s="31"/>
      <c r="N42" s="31"/>
      <c r="O42" s="31"/>
      <c r="P42" s="31"/>
      <c r="Q42" s="31"/>
      <c r="R42" s="34">
        <v>636</v>
      </c>
      <c r="S42" s="33">
        <v>41976</v>
      </c>
      <c r="T42" s="27">
        <f t="shared" si="0"/>
        <v>34980</v>
      </c>
      <c r="U42" s="27">
        <f t="shared" si="1"/>
        <v>55</v>
      </c>
      <c r="AB42" s="27">
        <v>55</v>
      </c>
      <c r="AC42" s="7">
        <f t="shared" si="2"/>
        <v>34980</v>
      </c>
    </row>
    <row r="43" spans="1:29" s="27" customFormat="1" ht="30" customHeight="1" x14ac:dyDescent="0.25">
      <c r="A43" s="27">
        <v>42</v>
      </c>
      <c r="B43" s="28" t="s">
        <v>102</v>
      </c>
      <c r="C43" s="29" t="s">
        <v>103</v>
      </c>
      <c r="D43" s="30" t="s">
        <v>57</v>
      </c>
      <c r="E43" s="34">
        <v>60</v>
      </c>
      <c r="F43" s="34">
        <v>12</v>
      </c>
      <c r="G43" s="31"/>
      <c r="H43" s="34">
        <v>200</v>
      </c>
      <c r="I43" s="34">
        <v>120</v>
      </c>
      <c r="J43" s="31"/>
      <c r="K43" s="31"/>
      <c r="L43" s="31"/>
      <c r="M43" s="31"/>
      <c r="N43" s="31"/>
      <c r="O43" s="34">
        <v>20</v>
      </c>
      <c r="P43" s="31"/>
      <c r="Q43" s="31"/>
      <c r="R43" s="34">
        <v>412</v>
      </c>
      <c r="S43" s="33">
        <v>56856</v>
      </c>
      <c r="T43" s="27">
        <f t="shared" si="0"/>
        <v>47380</v>
      </c>
      <c r="U43" s="27">
        <f t="shared" si="1"/>
        <v>115</v>
      </c>
      <c r="AB43" s="27">
        <v>115</v>
      </c>
      <c r="AC43" s="7">
        <f t="shared" si="2"/>
        <v>47380</v>
      </c>
    </row>
    <row r="44" spans="1:29" s="27" customFormat="1" ht="30" customHeight="1" x14ac:dyDescent="0.25">
      <c r="A44" s="27">
        <v>43</v>
      </c>
      <c r="B44" s="28" t="s">
        <v>104</v>
      </c>
      <c r="C44" s="29" t="s">
        <v>105</v>
      </c>
      <c r="D44" s="30" t="s">
        <v>20</v>
      </c>
      <c r="E44" s="34">
        <v>10</v>
      </c>
      <c r="F44" s="34">
        <v>36</v>
      </c>
      <c r="G44" s="34">
        <v>200</v>
      </c>
      <c r="H44" s="34">
        <v>100</v>
      </c>
      <c r="I44" s="34">
        <v>800</v>
      </c>
      <c r="J44" s="31"/>
      <c r="K44" s="34">
        <v>50</v>
      </c>
      <c r="L44" s="31"/>
      <c r="M44" s="31"/>
      <c r="N44" s="34">
        <v>300</v>
      </c>
      <c r="O44" s="34">
        <v>150</v>
      </c>
      <c r="P44" s="31"/>
      <c r="Q44" s="31"/>
      <c r="R44" s="32">
        <v>1646</v>
      </c>
      <c r="S44" s="33">
        <v>108636</v>
      </c>
      <c r="T44" s="27">
        <f t="shared" si="0"/>
        <v>90530</v>
      </c>
      <c r="U44" s="27">
        <f t="shared" si="1"/>
        <v>55</v>
      </c>
      <c r="AB44" s="27">
        <v>55</v>
      </c>
      <c r="AC44" s="7">
        <f t="shared" si="2"/>
        <v>90530</v>
      </c>
    </row>
    <row r="45" spans="1:29" s="27" customFormat="1" ht="30" customHeight="1" x14ac:dyDescent="0.25">
      <c r="A45" s="27">
        <v>44</v>
      </c>
      <c r="B45" s="28" t="s">
        <v>106</v>
      </c>
      <c r="C45" s="29" t="s">
        <v>107</v>
      </c>
      <c r="D45" s="30" t="s">
        <v>20</v>
      </c>
      <c r="E45" s="34">
        <v>600</v>
      </c>
      <c r="F45" s="31"/>
      <c r="G45" s="31"/>
      <c r="H45" s="31"/>
      <c r="I45" s="32">
        <v>1400</v>
      </c>
      <c r="J45" s="31"/>
      <c r="K45" s="31"/>
      <c r="L45" s="31"/>
      <c r="M45" s="31"/>
      <c r="N45" s="31"/>
      <c r="O45" s="31"/>
      <c r="P45" s="31"/>
      <c r="Q45" s="31"/>
      <c r="R45" s="32">
        <v>2000</v>
      </c>
      <c r="S45" s="33">
        <v>144000</v>
      </c>
      <c r="T45" s="27">
        <f t="shared" si="0"/>
        <v>120000</v>
      </c>
      <c r="U45" s="27">
        <f t="shared" si="1"/>
        <v>60</v>
      </c>
      <c r="AB45" s="27">
        <v>60</v>
      </c>
      <c r="AC45" s="7">
        <f t="shared" si="2"/>
        <v>120000</v>
      </c>
    </row>
    <row r="46" spans="1:29" s="27" customFormat="1" ht="30" customHeight="1" x14ac:dyDescent="0.25">
      <c r="A46" s="27">
        <v>45</v>
      </c>
      <c r="B46" s="28" t="s">
        <v>108</v>
      </c>
      <c r="C46" s="29" t="s">
        <v>109</v>
      </c>
      <c r="D46" s="30" t="s">
        <v>20</v>
      </c>
      <c r="E46" s="34">
        <v>50</v>
      </c>
      <c r="F46" s="34">
        <v>36</v>
      </c>
      <c r="G46" s="31"/>
      <c r="H46" s="31"/>
      <c r="I46" s="31"/>
      <c r="J46" s="31"/>
      <c r="K46" s="31"/>
      <c r="L46" s="31"/>
      <c r="M46" s="31"/>
      <c r="N46" s="34">
        <v>30</v>
      </c>
      <c r="O46" s="31"/>
      <c r="P46" s="31"/>
      <c r="Q46" s="31"/>
      <c r="R46" s="34">
        <v>116</v>
      </c>
      <c r="S46" s="33">
        <v>13502.4</v>
      </c>
      <c r="T46" s="27">
        <f t="shared" si="0"/>
        <v>11252</v>
      </c>
      <c r="U46" s="27">
        <f t="shared" si="1"/>
        <v>97</v>
      </c>
      <c r="AB46" s="27">
        <v>97</v>
      </c>
      <c r="AC46" s="7">
        <f t="shared" si="2"/>
        <v>11252</v>
      </c>
    </row>
    <row r="47" spans="1:29" s="27" customFormat="1" ht="30" customHeight="1" x14ac:dyDescent="0.25">
      <c r="A47" s="27">
        <v>46</v>
      </c>
      <c r="B47" s="28" t="s">
        <v>110</v>
      </c>
      <c r="C47" s="29" t="s">
        <v>111</v>
      </c>
      <c r="D47" s="30" t="s">
        <v>20</v>
      </c>
      <c r="E47" s="34">
        <v>500</v>
      </c>
      <c r="F47" s="31"/>
      <c r="G47" s="34">
        <v>600</v>
      </c>
      <c r="H47" s="32">
        <v>1500</v>
      </c>
      <c r="I47" s="31"/>
      <c r="J47" s="31"/>
      <c r="K47" s="34">
        <v>500</v>
      </c>
      <c r="L47" s="31"/>
      <c r="M47" s="34">
        <v>100</v>
      </c>
      <c r="N47" s="34">
        <v>400</v>
      </c>
      <c r="O47" s="34">
        <v>150</v>
      </c>
      <c r="P47" s="31"/>
      <c r="Q47" s="34">
        <v>300</v>
      </c>
      <c r="R47" s="32">
        <v>4050</v>
      </c>
      <c r="S47" s="33">
        <v>291600</v>
      </c>
      <c r="T47" s="27">
        <f t="shared" si="0"/>
        <v>243000</v>
      </c>
      <c r="U47" s="27">
        <f t="shared" si="1"/>
        <v>60</v>
      </c>
      <c r="AB47" s="27">
        <v>60</v>
      </c>
      <c r="AC47" s="7">
        <f t="shared" si="2"/>
        <v>243000</v>
      </c>
    </row>
    <row r="48" spans="1:29" s="27" customFormat="1" ht="30" customHeight="1" x14ac:dyDescent="0.25">
      <c r="A48" s="27">
        <v>47</v>
      </c>
      <c r="B48" s="28" t="s">
        <v>112</v>
      </c>
      <c r="C48" s="29" t="s">
        <v>113</v>
      </c>
      <c r="D48" s="30" t="s">
        <v>20</v>
      </c>
      <c r="E48" s="31"/>
      <c r="F48" s="31"/>
      <c r="G48" s="31"/>
      <c r="H48" s="31"/>
      <c r="I48" s="34">
        <v>5</v>
      </c>
      <c r="J48" s="31"/>
      <c r="K48" s="31"/>
      <c r="L48" s="31"/>
      <c r="M48" s="31"/>
      <c r="N48" s="31"/>
      <c r="O48" s="31"/>
      <c r="P48" s="31"/>
      <c r="Q48" s="31"/>
      <c r="R48" s="34">
        <v>5</v>
      </c>
      <c r="S48" s="33">
        <v>2100</v>
      </c>
      <c r="T48" s="27">
        <f t="shared" si="0"/>
        <v>1750</v>
      </c>
      <c r="U48" s="27">
        <f t="shared" si="1"/>
        <v>350</v>
      </c>
      <c r="AB48" s="27">
        <v>350</v>
      </c>
      <c r="AC48" s="7">
        <f t="shared" si="2"/>
        <v>1750</v>
      </c>
    </row>
    <row r="49" spans="1:29" s="27" customFormat="1" ht="30" customHeight="1" x14ac:dyDescent="0.25">
      <c r="A49" s="27">
        <v>48</v>
      </c>
      <c r="B49" s="28" t="s">
        <v>114</v>
      </c>
      <c r="C49" s="29" t="s">
        <v>115</v>
      </c>
      <c r="D49" s="30" t="s">
        <v>20</v>
      </c>
      <c r="E49" s="31"/>
      <c r="F49" s="31"/>
      <c r="G49" s="31"/>
      <c r="H49" s="34">
        <v>24</v>
      </c>
      <c r="I49" s="34">
        <v>6</v>
      </c>
      <c r="J49" s="31"/>
      <c r="K49" s="31"/>
      <c r="L49" s="31"/>
      <c r="M49" s="31"/>
      <c r="N49" s="31"/>
      <c r="O49" s="31"/>
      <c r="P49" s="31"/>
      <c r="Q49" s="31"/>
      <c r="R49" s="34">
        <v>30</v>
      </c>
      <c r="S49" s="33">
        <v>117135.36</v>
      </c>
      <c r="T49" s="27">
        <f t="shared" si="0"/>
        <v>97612.800000000003</v>
      </c>
      <c r="U49" s="27">
        <f t="shared" si="1"/>
        <v>3253.76</v>
      </c>
      <c r="AB49" s="27">
        <v>3253.76</v>
      </c>
      <c r="AC49" s="7">
        <f t="shared" si="2"/>
        <v>97612.800000000003</v>
      </c>
    </row>
    <row r="50" spans="1:29" s="27" customFormat="1" ht="30" customHeight="1" x14ac:dyDescent="0.25">
      <c r="A50" s="27">
        <v>49</v>
      </c>
      <c r="B50" s="28" t="s">
        <v>116</v>
      </c>
      <c r="C50" s="29" t="s">
        <v>117</v>
      </c>
      <c r="D50" s="30" t="s">
        <v>20</v>
      </c>
      <c r="E50" s="31"/>
      <c r="F50" s="31"/>
      <c r="G50" s="31"/>
      <c r="H50" s="34">
        <v>24</v>
      </c>
      <c r="I50" s="34">
        <v>6</v>
      </c>
      <c r="J50" s="31"/>
      <c r="K50" s="31"/>
      <c r="L50" s="31"/>
      <c r="M50" s="31"/>
      <c r="N50" s="31"/>
      <c r="O50" s="34">
        <v>20</v>
      </c>
      <c r="P50" s="31"/>
      <c r="Q50" s="31"/>
      <c r="R50" s="34">
        <v>50</v>
      </c>
      <c r="S50" s="33">
        <v>120792</v>
      </c>
      <c r="T50" s="27">
        <f t="shared" si="0"/>
        <v>100660</v>
      </c>
      <c r="U50" s="27">
        <f t="shared" si="1"/>
        <v>2013.2</v>
      </c>
      <c r="V50" s="35">
        <v>2615</v>
      </c>
      <c r="W50" s="27">
        <f>(U50+V50)/2</f>
        <v>2314.1</v>
      </c>
      <c r="X50" s="27">
        <f t="shared" ref="X50" si="9">V50/W50</f>
        <v>1.1300289529406682</v>
      </c>
      <c r="Z50" s="27">
        <f>V50*1.2</f>
        <v>3138</v>
      </c>
      <c r="AB50" s="35">
        <v>2615</v>
      </c>
      <c r="AC50" s="7">
        <f t="shared" si="2"/>
        <v>130750</v>
      </c>
    </row>
    <row r="51" spans="1:29" s="27" customFormat="1" ht="30" customHeight="1" x14ac:dyDescent="0.25">
      <c r="A51" s="27">
        <v>50</v>
      </c>
      <c r="B51" s="28" t="s">
        <v>118</v>
      </c>
      <c r="C51" s="29" t="s">
        <v>119</v>
      </c>
      <c r="D51" s="30" t="s">
        <v>20</v>
      </c>
      <c r="E51" s="32">
        <v>1000</v>
      </c>
      <c r="F51" s="31"/>
      <c r="G51" s="34">
        <v>300</v>
      </c>
      <c r="H51" s="32">
        <v>2000</v>
      </c>
      <c r="I51" s="32">
        <v>1400</v>
      </c>
      <c r="J51" s="31"/>
      <c r="K51" s="34">
        <v>350</v>
      </c>
      <c r="L51" s="31"/>
      <c r="M51" s="31"/>
      <c r="N51" s="34">
        <v>20</v>
      </c>
      <c r="O51" s="34">
        <v>50</v>
      </c>
      <c r="P51" s="31"/>
      <c r="Q51" s="34">
        <v>150</v>
      </c>
      <c r="R51" s="32">
        <v>5270</v>
      </c>
      <c r="S51" s="33">
        <v>758880</v>
      </c>
      <c r="T51" s="27">
        <f t="shared" si="0"/>
        <v>632400</v>
      </c>
      <c r="U51" s="27">
        <f t="shared" si="1"/>
        <v>120</v>
      </c>
      <c r="AB51" s="27">
        <v>120</v>
      </c>
      <c r="AC51" s="7">
        <f t="shared" si="2"/>
        <v>632400</v>
      </c>
    </row>
    <row r="52" spans="1:29" s="27" customFormat="1" ht="30" customHeight="1" x14ac:dyDescent="0.25">
      <c r="A52" s="27">
        <v>51</v>
      </c>
      <c r="B52" s="28" t="s">
        <v>120</v>
      </c>
      <c r="C52" s="29" t="s">
        <v>121</v>
      </c>
      <c r="D52" s="30" t="s">
        <v>57</v>
      </c>
      <c r="E52" s="34">
        <v>50</v>
      </c>
      <c r="F52" s="31"/>
      <c r="G52" s="31"/>
      <c r="H52" s="32">
        <v>1000</v>
      </c>
      <c r="I52" s="34">
        <v>400</v>
      </c>
      <c r="J52" s="31"/>
      <c r="K52" s="31"/>
      <c r="L52" s="31"/>
      <c r="M52" s="31"/>
      <c r="N52" s="34">
        <v>20</v>
      </c>
      <c r="O52" s="34">
        <v>50</v>
      </c>
      <c r="P52" s="31"/>
      <c r="Q52" s="31"/>
      <c r="R52" s="32">
        <v>1520</v>
      </c>
      <c r="S52" s="33">
        <v>419520</v>
      </c>
      <c r="T52" s="27">
        <f t="shared" si="0"/>
        <v>349600</v>
      </c>
      <c r="U52" s="27">
        <f t="shared" si="1"/>
        <v>230</v>
      </c>
      <c r="AB52" s="27">
        <v>230</v>
      </c>
      <c r="AC52" s="7">
        <f t="shared" si="2"/>
        <v>349600</v>
      </c>
    </row>
    <row r="53" spans="1:29" s="27" customFormat="1" ht="30" customHeight="1" x14ac:dyDescent="0.25">
      <c r="A53" s="27">
        <v>52</v>
      </c>
      <c r="B53" s="28" t="s">
        <v>122</v>
      </c>
      <c r="C53" s="29" t="s">
        <v>123</v>
      </c>
      <c r="D53" s="30" t="s">
        <v>20</v>
      </c>
      <c r="E53" s="31"/>
      <c r="F53" s="31"/>
      <c r="G53" s="31"/>
      <c r="H53" s="34">
        <v>5</v>
      </c>
      <c r="I53" s="34">
        <v>2</v>
      </c>
      <c r="J53" s="31"/>
      <c r="K53" s="31"/>
      <c r="L53" s="31"/>
      <c r="M53" s="31"/>
      <c r="N53" s="31"/>
      <c r="O53" s="31"/>
      <c r="P53" s="31"/>
      <c r="Q53" s="31"/>
      <c r="R53" s="34">
        <v>7</v>
      </c>
      <c r="S53" s="33">
        <v>103516.06</v>
      </c>
      <c r="T53" s="27">
        <f t="shared" si="0"/>
        <v>86263.383333333331</v>
      </c>
      <c r="U53" s="27">
        <f t="shared" si="1"/>
        <v>12323.340476190477</v>
      </c>
      <c r="AB53" s="27">
        <v>12323.340476190477</v>
      </c>
      <c r="AC53" s="7">
        <f t="shared" si="2"/>
        <v>86263.383333333331</v>
      </c>
    </row>
    <row r="54" spans="1:29" s="27" customFormat="1" ht="30" customHeight="1" x14ac:dyDescent="0.25">
      <c r="A54" s="27">
        <v>53</v>
      </c>
      <c r="B54" s="28" t="s">
        <v>124</v>
      </c>
      <c r="C54" s="29" t="s">
        <v>125</v>
      </c>
      <c r="D54" s="30" t="s">
        <v>57</v>
      </c>
      <c r="E54" s="34">
        <v>5</v>
      </c>
      <c r="F54" s="31"/>
      <c r="G54" s="31"/>
      <c r="H54" s="34">
        <v>10</v>
      </c>
      <c r="I54" s="34">
        <v>5</v>
      </c>
      <c r="J54" s="31"/>
      <c r="K54" s="31"/>
      <c r="L54" s="31"/>
      <c r="M54" s="31"/>
      <c r="N54" s="31"/>
      <c r="O54" s="34">
        <v>30</v>
      </c>
      <c r="P54" s="31"/>
      <c r="Q54" s="31"/>
      <c r="R54" s="34">
        <v>50</v>
      </c>
      <c r="S54" s="33">
        <v>34800</v>
      </c>
      <c r="T54" s="27">
        <f t="shared" si="0"/>
        <v>29000</v>
      </c>
      <c r="U54" s="27">
        <f t="shared" si="1"/>
        <v>580</v>
      </c>
      <c r="AB54" s="27">
        <v>580</v>
      </c>
      <c r="AC54" s="7">
        <f t="shared" si="2"/>
        <v>29000</v>
      </c>
    </row>
    <row r="55" spans="1:29" s="27" customFormat="1" ht="30" customHeight="1" x14ac:dyDescent="0.25">
      <c r="A55" s="27">
        <v>54</v>
      </c>
      <c r="B55" s="28" t="s">
        <v>126</v>
      </c>
      <c r="C55" s="29" t="s">
        <v>127</v>
      </c>
      <c r="D55" s="30" t="s">
        <v>20</v>
      </c>
      <c r="E55" s="34">
        <v>5</v>
      </c>
      <c r="F55" s="31"/>
      <c r="G55" s="34">
        <v>50</v>
      </c>
      <c r="H55" s="34">
        <v>10</v>
      </c>
      <c r="I55" s="31"/>
      <c r="J55" s="31"/>
      <c r="K55" s="34">
        <v>40</v>
      </c>
      <c r="L55" s="31"/>
      <c r="M55" s="31"/>
      <c r="N55" s="34">
        <v>10</v>
      </c>
      <c r="O55" s="34">
        <v>25</v>
      </c>
      <c r="P55" s="31"/>
      <c r="Q55" s="31"/>
      <c r="R55" s="34">
        <v>140</v>
      </c>
      <c r="S55" s="33">
        <v>30801.119999999999</v>
      </c>
      <c r="T55" s="27">
        <f t="shared" si="0"/>
        <v>25667.599999999999</v>
      </c>
      <c r="U55" s="27">
        <f t="shared" si="1"/>
        <v>183.34</v>
      </c>
      <c r="AB55" s="27">
        <v>183.34</v>
      </c>
      <c r="AC55" s="7">
        <f t="shared" si="2"/>
        <v>25667.600000000002</v>
      </c>
    </row>
    <row r="56" spans="1:29" s="27" customFormat="1" ht="30" customHeight="1" x14ac:dyDescent="0.25">
      <c r="A56" s="27">
        <v>55</v>
      </c>
      <c r="B56" s="28" t="s">
        <v>128</v>
      </c>
      <c r="C56" s="29" t="s">
        <v>129</v>
      </c>
      <c r="D56" s="30" t="s">
        <v>20</v>
      </c>
      <c r="E56" s="34">
        <v>20</v>
      </c>
      <c r="F56" s="31"/>
      <c r="G56" s="34">
        <v>50</v>
      </c>
      <c r="H56" s="34">
        <v>30</v>
      </c>
      <c r="I56" s="34">
        <v>15</v>
      </c>
      <c r="J56" s="31"/>
      <c r="K56" s="34">
        <v>40</v>
      </c>
      <c r="L56" s="31"/>
      <c r="M56" s="31"/>
      <c r="N56" s="34">
        <v>10</v>
      </c>
      <c r="O56" s="34">
        <v>25</v>
      </c>
      <c r="P56" s="31"/>
      <c r="Q56" s="31"/>
      <c r="R56" s="34">
        <v>190</v>
      </c>
      <c r="S56" s="33">
        <v>41801.519999999997</v>
      </c>
      <c r="T56" s="27">
        <f t="shared" si="0"/>
        <v>34834.6</v>
      </c>
      <c r="U56" s="27">
        <f t="shared" si="1"/>
        <v>183.34</v>
      </c>
      <c r="AB56" s="27">
        <v>183.34</v>
      </c>
      <c r="AC56" s="7">
        <f t="shared" si="2"/>
        <v>34834.6</v>
      </c>
    </row>
    <row r="57" spans="1:29" s="27" customFormat="1" ht="30" customHeight="1" x14ac:dyDescent="0.25">
      <c r="A57" s="27">
        <v>56</v>
      </c>
      <c r="B57" s="28" t="s">
        <v>130</v>
      </c>
      <c r="C57" s="29" t="s">
        <v>131</v>
      </c>
      <c r="D57" s="30" t="s">
        <v>20</v>
      </c>
      <c r="E57" s="31"/>
      <c r="F57" s="31"/>
      <c r="G57" s="31"/>
      <c r="H57" s="34">
        <v>250</v>
      </c>
      <c r="I57" s="31"/>
      <c r="J57" s="31"/>
      <c r="K57" s="31"/>
      <c r="L57" s="31"/>
      <c r="M57" s="31"/>
      <c r="N57" s="31"/>
      <c r="O57" s="34">
        <v>150</v>
      </c>
      <c r="P57" s="31"/>
      <c r="Q57" s="31"/>
      <c r="R57" s="34">
        <v>400</v>
      </c>
      <c r="S57" s="33">
        <v>154800</v>
      </c>
      <c r="T57" s="27">
        <f t="shared" si="0"/>
        <v>129000</v>
      </c>
      <c r="U57" s="27">
        <f t="shared" si="1"/>
        <v>322.5</v>
      </c>
      <c r="V57" s="35">
        <v>415</v>
      </c>
      <c r="W57" s="27">
        <f>(U57+V57)/2</f>
        <v>368.75</v>
      </c>
      <c r="X57" s="27">
        <f t="shared" ref="X57" si="10">V57/W57</f>
        <v>1.1254237288135593</v>
      </c>
      <c r="Z57" s="27">
        <f>V57*1.2</f>
        <v>498</v>
      </c>
      <c r="AB57" s="35">
        <v>415</v>
      </c>
      <c r="AC57" s="7">
        <f t="shared" si="2"/>
        <v>166000</v>
      </c>
    </row>
    <row r="58" spans="1:29" s="27" customFormat="1" ht="30" customHeight="1" x14ac:dyDescent="0.25">
      <c r="A58" s="27">
        <v>57</v>
      </c>
      <c r="B58" s="28" t="s">
        <v>132</v>
      </c>
      <c r="C58" s="29" t="s">
        <v>133</v>
      </c>
      <c r="D58" s="30" t="s">
        <v>20</v>
      </c>
      <c r="E58" s="34">
        <v>5</v>
      </c>
      <c r="F58" s="31"/>
      <c r="G58" s="31"/>
      <c r="H58" s="34">
        <v>50</v>
      </c>
      <c r="I58" s="34">
        <v>100</v>
      </c>
      <c r="J58" s="31"/>
      <c r="K58" s="34">
        <v>5</v>
      </c>
      <c r="L58" s="31"/>
      <c r="M58" s="31"/>
      <c r="N58" s="34">
        <v>5</v>
      </c>
      <c r="O58" s="34">
        <v>4</v>
      </c>
      <c r="P58" s="31"/>
      <c r="Q58" s="34">
        <v>3</v>
      </c>
      <c r="R58" s="34">
        <v>172</v>
      </c>
      <c r="S58" s="33">
        <v>18576</v>
      </c>
      <c r="T58" s="27">
        <f t="shared" si="0"/>
        <v>15480</v>
      </c>
      <c r="U58" s="27">
        <f t="shared" si="1"/>
        <v>90</v>
      </c>
      <c r="AB58" s="27">
        <v>90</v>
      </c>
      <c r="AC58" s="7">
        <f t="shared" si="2"/>
        <v>15480</v>
      </c>
    </row>
    <row r="59" spans="1:29" s="27" customFormat="1" ht="30" customHeight="1" x14ac:dyDescent="0.25">
      <c r="A59" s="27">
        <v>58</v>
      </c>
      <c r="B59" s="28" t="s">
        <v>134</v>
      </c>
      <c r="C59" s="29" t="s">
        <v>135</v>
      </c>
      <c r="D59" s="30" t="s">
        <v>20</v>
      </c>
      <c r="E59" s="31"/>
      <c r="F59" s="31"/>
      <c r="G59" s="31"/>
      <c r="H59" s="34">
        <v>100</v>
      </c>
      <c r="I59" s="34">
        <v>12</v>
      </c>
      <c r="J59" s="31"/>
      <c r="K59" s="31"/>
      <c r="L59" s="31"/>
      <c r="M59" s="31"/>
      <c r="N59" s="31"/>
      <c r="O59" s="31"/>
      <c r="P59" s="31"/>
      <c r="Q59" s="31"/>
      <c r="R59" s="34">
        <v>112</v>
      </c>
      <c r="S59" s="33">
        <v>333312</v>
      </c>
      <c r="T59" s="27">
        <f t="shared" si="0"/>
        <v>277760</v>
      </c>
      <c r="U59" s="27">
        <f t="shared" si="1"/>
        <v>2480</v>
      </c>
      <c r="V59" s="35">
        <v>3220</v>
      </c>
      <c r="W59" s="27">
        <f>(U59+V59)/2</f>
        <v>2850</v>
      </c>
      <c r="X59" s="27">
        <f t="shared" ref="X59:X60" si="11">V59/W59</f>
        <v>1.1298245614035087</v>
      </c>
      <c r="Z59" s="27">
        <f t="shared" ref="Z59:Z60" si="12">V59*1.2</f>
        <v>3864</v>
      </c>
      <c r="AB59" s="35">
        <v>3220</v>
      </c>
      <c r="AC59" s="7">
        <f t="shared" si="2"/>
        <v>360640</v>
      </c>
    </row>
    <row r="60" spans="1:29" s="27" customFormat="1" ht="30" customHeight="1" x14ac:dyDescent="0.25">
      <c r="A60" s="27">
        <v>59</v>
      </c>
      <c r="B60" s="28" t="s">
        <v>136</v>
      </c>
      <c r="C60" s="29" t="s">
        <v>137</v>
      </c>
      <c r="D60" s="30" t="s">
        <v>20</v>
      </c>
      <c r="E60" s="31"/>
      <c r="F60" s="31"/>
      <c r="G60" s="31"/>
      <c r="H60" s="34">
        <v>100</v>
      </c>
      <c r="I60" s="34">
        <v>12</v>
      </c>
      <c r="J60" s="31"/>
      <c r="K60" s="31"/>
      <c r="L60" s="31"/>
      <c r="M60" s="31"/>
      <c r="N60" s="31"/>
      <c r="O60" s="34">
        <v>60</v>
      </c>
      <c r="P60" s="31"/>
      <c r="Q60" s="31"/>
      <c r="R60" s="34">
        <v>172</v>
      </c>
      <c r="S60" s="33">
        <v>511872</v>
      </c>
      <c r="T60" s="27">
        <f t="shared" si="0"/>
        <v>426560</v>
      </c>
      <c r="U60" s="27">
        <f t="shared" si="1"/>
        <v>2480</v>
      </c>
      <c r="V60" s="35">
        <v>3220</v>
      </c>
      <c r="W60" s="27">
        <f>(U60+V60)/2</f>
        <v>2850</v>
      </c>
      <c r="X60" s="27">
        <f t="shared" si="11"/>
        <v>1.1298245614035087</v>
      </c>
      <c r="Z60" s="27">
        <f t="shared" si="12"/>
        <v>3864</v>
      </c>
      <c r="AB60" s="35">
        <v>3220</v>
      </c>
      <c r="AC60" s="7">
        <f t="shared" si="2"/>
        <v>553840</v>
      </c>
    </row>
    <row r="61" spans="1:29" s="27" customFormat="1" ht="30" customHeight="1" x14ac:dyDescent="0.25">
      <c r="A61" s="27">
        <v>60</v>
      </c>
      <c r="B61" s="28" t="s">
        <v>138</v>
      </c>
      <c r="C61" s="29" t="s">
        <v>139</v>
      </c>
      <c r="D61" s="30" t="s">
        <v>140</v>
      </c>
      <c r="E61" s="31"/>
      <c r="F61" s="31"/>
      <c r="G61" s="31"/>
      <c r="H61" s="34">
        <v>350</v>
      </c>
      <c r="I61" s="34">
        <v>280</v>
      </c>
      <c r="J61" s="31"/>
      <c r="K61" s="31"/>
      <c r="L61" s="31"/>
      <c r="M61" s="31"/>
      <c r="N61" s="31"/>
      <c r="O61" s="31"/>
      <c r="P61" s="31"/>
      <c r="Q61" s="31"/>
      <c r="R61" s="34">
        <v>630</v>
      </c>
      <c r="S61" s="33">
        <v>80241.84</v>
      </c>
      <c r="T61" s="27">
        <f t="shared" si="0"/>
        <v>66868.2</v>
      </c>
      <c r="U61" s="27">
        <f t="shared" si="1"/>
        <v>106.14</v>
      </c>
      <c r="AB61" s="27">
        <v>106.14</v>
      </c>
      <c r="AC61" s="7">
        <f t="shared" si="2"/>
        <v>66868.2</v>
      </c>
    </row>
    <row r="62" spans="1:29" s="27" customFormat="1" ht="30" customHeight="1" x14ac:dyDescent="0.25">
      <c r="A62" s="27">
        <v>61</v>
      </c>
      <c r="B62" s="28" t="s">
        <v>141</v>
      </c>
      <c r="C62" s="29" t="s">
        <v>142</v>
      </c>
      <c r="D62" s="30" t="s">
        <v>20</v>
      </c>
      <c r="E62" s="31"/>
      <c r="F62" s="34">
        <v>12</v>
      </c>
      <c r="G62" s="31"/>
      <c r="H62" s="31"/>
      <c r="I62" s="31"/>
      <c r="J62" s="31"/>
      <c r="K62" s="31"/>
      <c r="L62" s="31"/>
      <c r="M62" s="31"/>
      <c r="N62" s="31"/>
      <c r="O62" s="31"/>
      <c r="P62" s="31"/>
      <c r="Q62" s="31"/>
      <c r="R62" s="34">
        <v>12</v>
      </c>
      <c r="S62" s="33">
        <v>37800</v>
      </c>
      <c r="T62" s="27">
        <f t="shared" si="0"/>
        <v>31500</v>
      </c>
      <c r="U62" s="27">
        <f t="shared" si="1"/>
        <v>2625</v>
      </c>
      <c r="V62" s="35">
        <v>3410</v>
      </c>
      <c r="W62" s="27">
        <f>(U62+V62)/2</f>
        <v>3017.5</v>
      </c>
      <c r="X62" s="27">
        <f t="shared" ref="X62:X63" si="13">V62/W62</f>
        <v>1.1300745650372825</v>
      </c>
      <c r="Z62" s="27">
        <f t="shared" ref="Z62:Z63" si="14">V62*1.2</f>
        <v>4092</v>
      </c>
      <c r="AB62" s="35">
        <v>3410</v>
      </c>
      <c r="AC62" s="7">
        <f t="shared" si="2"/>
        <v>40920</v>
      </c>
    </row>
    <row r="63" spans="1:29" s="27" customFormat="1" ht="30" customHeight="1" x14ac:dyDescent="0.25">
      <c r="A63" s="27">
        <v>62</v>
      </c>
      <c r="B63" s="28" t="s">
        <v>143</v>
      </c>
      <c r="C63" s="29" t="s">
        <v>144</v>
      </c>
      <c r="D63" s="30" t="s">
        <v>20</v>
      </c>
      <c r="E63" s="31"/>
      <c r="F63" s="31"/>
      <c r="G63" s="31"/>
      <c r="H63" s="31"/>
      <c r="I63" s="31"/>
      <c r="J63" s="31"/>
      <c r="K63" s="31"/>
      <c r="L63" s="31"/>
      <c r="M63" s="31"/>
      <c r="N63" s="31"/>
      <c r="O63" s="34">
        <v>130</v>
      </c>
      <c r="P63" s="31"/>
      <c r="Q63" s="31"/>
      <c r="R63" s="34">
        <v>130</v>
      </c>
      <c r="S63" s="33">
        <v>53873.04</v>
      </c>
      <c r="T63" s="27">
        <f t="shared" si="0"/>
        <v>44894.200000000004</v>
      </c>
      <c r="U63" s="27">
        <f t="shared" si="1"/>
        <v>345.34000000000003</v>
      </c>
      <c r="V63" s="36">
        <v>448</v>
      </c>
      <c r="W63" s="27">
        <f>(U63+V63)/2</f>
        <v>396.67</v>
      </c>
      <c r="X63" s="27">
        <f t="shared" si="13"/>
        <v>1.1294022739304712</v>
      </c>
      <c r="Z63" s="27">
        <f t="shared" si="14"/>
        <v>537.6</v>
      </c>
      <c r="AB63" s="36">
        <v>448</v>
      </c>
      <c r="AC63" s="7">
        <f t="shared" si="2"/>
        <v>58240</v>
      </c>
    </row>
    <row r="64" spans="1:29" s="27" customFormat="1" ht="30" customHeight="1" x14ac:dyDescent="0.25">
      <c r="A64" s="27">
        <v>63</v>
      </c>
      <c r="B64" s="28" t="s">
        <v>145</v>
      </c>
      <c r="C64" s="29" t="s">
        <v>146</v>
      </c>
      <c r="D64" s="30" t="s">
        <v>20</v>
      </c>
      <c r="E64" s="31"/>
      <c r="F64" s="31"/>
      <c r="G64" s="31"/>
      <c r="H64" s="34">
        <v>100</v>
      </c>
      <c r="I64" s="34">
        <v>60</v>
      </c>
      <c r="J64" s="31"/>
      <c r="K64" s="31"/>
      <c r="L64" s="31"/>
      <c r="M64" s="31"/>
      <c r="N64" s="31"/>
      <c r="O64" s="31"/>
      <c r="P64" s="31"/>
      <c r="Q64" s="31"/>
      <c r="R64" s="34">
        <v>160</v>
      </c>
      <c r="S64" s="33">
        <v>284352</v>
      </c>
      <c r="T64" s="27">
        <f t="shared" si="0"/>
        <v>236960</v>
      </c>
      <c r="U64" s="27">
        <f t="shared" si="1"/>
        <v>1481</v>
      </c>
      <c r="AB64" s="27">
        <v>1481</v>
      </c>
      <c r="AC64" s="7">
        <f t="shared" si="2"/>
        <v>236960</v>
      </c>
    </row>
    <row r="65" spans="1:29" s="27" customFormat="1" ht="30" customHeight="1" x14ac:dyDescent="0.25">
      <c r="A65" s="27">
        <v>64</v>
      </c>
      <c r="B65" s="28" t="s">
        <v>147</v>
      </c>
      <c r="C65" s="29" t="s">
        <v>148</v>
      </c>
      <c r="D65" s="30" t="s">
        <v>20</v>
      </c>
      <c r="E65" s="31"/>
      <c r="F65" s="31"/>
      <c r="G65" s="31"/>
      <c r="H65" s="34">
        <v>50</v>
      </c>
      <c r="I65" s="31"/>
      <c r="J65" s="31"/>
      <c r="K65" s="31"/>
      <c r="L65" s="31"/>
      <c r="M65" s="31"/>
      <c r="N65" s="31"/>
      <c r="O65" s="31"/>
      <c r="P65" s="31"/>
      <c r="Q65" s="31"/>
      <c r="R65" s="34">
        <v>50</v>
      </c>
      <c r="S65" s="33">
        <v>140642.4</v>
      </c>
      <c r="T65" s="27">
        <f t="shared" si="0"/>
        <v>117202</v>
      </c>
      <c r="U65" s="27">
        <f t="shared" si="1"/>
        <v>2344.04</v>
      </c>
      <c r="V65" s="35">
        <v>2965</v>
      </c>
      <c r="W65" s="27">
        <f>(U65+V65)/2</f>
        <v>2654.52</v>
      </c>
      <c r="X65" s="27">
        <f t="shared" ref="X65" si="15">V65/W65</f>
        <v>1.1169627653963805</v>
      </c>
      <c r="Z65" s="27">
        <f>V65*1.2</f>
        <v>3558</v>
      </c>
      <c r="AB65" s="35">
        <v>2965</v>
      </c>
      <c r="AC65" s="7">
        <f t="shared" si="2"/>
        <v>148250</v>
      </c>
    </row>
    <row r="66" spans="1:29" s="27" customFormat="1" ht="30" customHeight="1" x14ac:dyDescent="0.25">
      <c r="A66" s="27">
        <v>65</v>
      </c>
      <c r="B66" s="28" t="s">
        <v>149</v>
      </c>
      <c r="C66" s="29" t="s">
        <v>150</v>
      </c>
      <c r="D66" s="30" t="s">
        <v>20</v>
      </c>
      <c r="E66" s="34">
        <v>15</v>
      </c>
      <c r="F66" s="31"/>
      <c r="G66" s="34">
        <v>6</v>
      </c>
      <c r="H66" s="31"/>
      <c r="I66" s="34">
        <v>24</v>
      </c>
      <c r="J66" s="31"/>
      <c r="K66" s="34">
        <v>20</v>
      </c>
      <c r="L66" s="31"/>
      <c r="M66" s="31"/>
      <c r="N66" s="34">
        <v>5</v>
      </c>
      <c r="O66" s="34">
        <v>50</v>
      </c>
      <c r="P66" s="31"/>
      <c r="Q66" s="34">
        <v>6</v>
      </c>
      <c r="R66" s="34">
        <v>126</v>
      </c>
      <c r="S66" s="33">
        <v>718200</v>
      </c>
      <c r="T66" s="27">
        <f t="shared" si="0"/>
        <v>598500</v>
      </c>
      <c r="U66" s="27">
        <f t="shared" si="1"/>
        <v>4750</v>
      </c>
      <c r="AB66" s="27">
        <v>4750</v>
      </c>
      <c r="AC66" s="7">
        <f t="shared" si="2"/>
        <v>598500</v>
      </c>
    </row>
    <row r="67" spans="1:29" s="27" customFormat="1" ht="30" customHeight="1" x14ac:dyDescent="0.25">
      <c r="A67" s="27">
        <v>66</v>
      </c>
      <c r="B67" s="28" t="s">
        <v>151</v>
      </c>
      <c r="C67" s="29" t="s">
        <v>152</v>
      </c>
      <c r="D67" s="30" t="s">
        <v>153</v>
      </c>
      <c r="E67" s="31"/>
      <c r="F67" s="31"/>
      <c r="G67" s="31"/>
      <c r="H67" s="34">
        <v>100</v>
      </c>
      <c r="I67" s="34">
        <v>6</v>
      </c>
      <c r="J67" s="31"/>
      <c r="K67" s="31"/>
      <c r="L67" s="31"/>
      <c r="M67" s="31"/>
      <c r="N67" s="31"/>
      <c r="O67" s="31"/>
      <c r="P67" s="31"/>
      <c r="Q67" s="31"/>
      <c r="R67" s="34">
        <v>106</v>
      </c>
      <c r="S67" s="33">
        <v>125627.81</v>
      </c>
      <c r="T67" s="27">
        <f t="shared" ref="T67:T115" si="16">S67/1.2</f>
        <v>104689.84166666667</v>
      </c>
      <c r="U67" s="27">
        <f t="shared" ref="U67:U115" si="17">T67/R67</f>
        <v>987.64001572327049</v>
      </c>
      <c r="AB67" s="27">
        <v>987.64001572327049</v>
      </c>
      <c r="AC67" s="7">
        <f t="shared" ref="AC67:AC115" si="18">AB67*R67</f>
        <v>104689.84166666667</v>
      </c>
    </row>
    <row r="68" spans="1:29" s="27" customFormat="1" ht="30" customHeight="1" x14ac:dyDescent="0.25">
      <c r="A68" s="27">
        <v>67</v>
      </c>
      <c r="B68" s="28" t="s">
        <v>154</v>
      </c>
      <c r="C68" s="29" t="s">
        <v>155</v>
      </c>
      <c r="D68" s="30" t="s">
        <v>20</v>
      </c>
      <c r="E68" s="34">
        <v>700</v>
      </c>
      <c r="F68" s="31"/>
      <c r="G68" s="34">
        <v>350</v>
      </c>
      <c r="H68" s="31"/>
      <c r="I68" s="34">
        <v>300</v>
      </c>
      <c r="J68" s="31"/>
      <c r="K68" s="34">
        <v>200</v>
      </c>
      <c r="L68" s="31"/>
      <c r="M68" s="31"/>
      <c r="N68" s="34">
        <v>300</v>
      </c>
      <c r="O68" s="34">
        <v>150</v>
      </c>
      <c r="P68" s="31"/>
      <c r="Q68" s="34">
        <v>150</v>
      </c>
      <c r="R68" s="32">
        <v>2150</v>
      </c>
      <c r="S68" s="33">
        <v>430008.6</v>
      </c>
      <c r="T68" s="27">
        <f t="shared" si="16"/>
        <v>358340.5</v>
      </c>
      <c r="U68" s="27">
        <f t="shared" si="17"/>
        <v>166.67</v>
      </c>
      <c r="V68" s="35">
        <v>215</v>
      </c>
      <c r="W68" s="27">
        <f>(U68+V68)/2</f>
        <v>190.83499999999998</v>
      </c>
      <c r="X68" s="27">
        <f t="shared" ref="X68:X70" si="19">V68/W68</f>
        <v>1.12662771504179</v>
      </c>
      <c r="Z68" s="27">
        <f t="shared" ref="Z68:Z72" si="20">V68*1.2</f>
        <v>258</v>
      </c>
      <c r="AB68" s="35">
        <v>215</v>
      </c>
      <c r="AC68" s="7">
        <f t="shared" si="18"/>
        <v>462250</v>
      </c>
    </row>
    <row r="69" spans="1:29" s="27" customFormat="1" ht="30" customHeight="1" x14ac:dyDescent="0.25">
      <c r="A69" s="27">
        <v>68</v>
      </c>
      <c r="B69" s="28" t="s">
        <v>156</v>
      </c>
      <c r="C69" s="29" t="s">
        <v>157</v>
      </c>
      <c r="D69" s="30" t="s">
        <v>20</v>
      </c>
      <c r="E69" s="31"/>
      <c r="F69" s="31"/>
      <c r="G69" s="31"/>
      <c r="H69" s="34">
        <v>100</v>
      </c>
      <c r="I69" s="31"/>
      <c r="J69" s="31"/>
      <c r="K69" s="31"/>
      <c r="L69" s="31"/>
      <c r="M69" s="31"/>
      <c r="N69" s="31"/>
      <c r="O69" s="31"/>
      <c r="P69" s="31"/>
      <c r="Q69" s="31"/>
      <c r="R69" s="34">
        <v>100</v>
      </c>
      <c r="S69" s="33">
        <v>247128</v>
      </c>
      <c r="T69" s="27">
        <f t="shared" si="16"/>
        <v>205940</v>
      </c>
      <c r="U69" s="27">
        <f t="shared" si="17"/>
        <v>2059.4</v>
      </c>
      <c r="V69" s="35">
        <v>2670</v>
      </c>
      <c r="W69" s="27">
        <f>(U69+V69)/2</f>
        <v>2364.6999999999998</v>
      </c>
      <c r="X69" s="27">
        <f t="shared" si="19"/>
        <v>1.1291072863365332</v>
      </c>
      <c r="Z69" s="27">
        <f t="shared" si="20"/>
        <v>3204</v>
      </c>
      <c r="AB69" s="35">
        <v>2670</v>
      </c>
      <c r="AC69" s="7">
        <f t="shared" si="18"/>
        <v>267000</v>
      </c>
    </row>
    <row r="70" spans="1:29" s="27" customFormat="1" ht="30" customHeight="1" x14ac:dyDescent="0.25">
      <c r="A70" s="27">
        <v>69</v>
      </c>
      <c r="B70" s="28" t="s">
        <v>158</v>
      </c>
      <c r="C70" s="29" t="s">
        <v>159</v>
      </c>
      <c r="D70" s="30" t="s">
        <v>57</v>
      </c>
      <c r="E70" s="31"/>
      <c r="F70" s="31"/>
      <c r="G70" s="31"/>
      <c r="H70" s="34">
        <v>100</v>
      </c>
      <c r="I70" s="34">
        <v>60</v>
      </c>
      <c r="J70" s="31"/>
      <c r="K70" s="31"/>
      <c r="L70" s="31"/>
      <c r="M70" s="31"/>
      <c r="N70" s="31"/>
      <c r="O70" s="31"/>
      <c r="P70" s="31"/>
      <c r="Q70" s="31"/>
      <c r="R70" s="34">
        <v>160</v>
      </c>
      <c r="S70" s="33">
        <v>395404.79999999999</v>
      </c>
      <c r="T70" s="27">
        <f t="shared" si="16"/>
        <v>329504</v>
      </c>
      <c r="U70" s="27">
        <f t="shared" si="17"/>
        <v>2059.4</v>
      </c>
      <c r="V70" s="35">
        <v>2670</v>
      </c>
      <c r="W70" s="27">
        <f>(U70+V70)/2</f>
        <v>2364.6999999999998</v>
      </c>
      <c r="X70" s="27">
        <f t="shared" si="19"/>
        <v>1.1291072863365332</v>
      </c>
      <c r="Z70" s="27">
        <f t="shared" si="20"/>
        <v>3204</v>
      </c>
      <c r="AB70" s="35">
        <v>2364.6999999999998</v>
      </c>
      <c r="AC70" s="7">
        <f t="shared" si="18"/>
        <v>378352</v>
      </c>
    </row>
    <row r="71" spans="1:29" s="27" customFormat="1" ht="30" customHeight="1" x14ac:dyDescent="0.25">
      <c r="A71" s="27">
        <v>70</v>
      </c>
      <c r="B71" s="28" t="s">
        <v>160</v>
      </c>
      <c r="C71" s="29" t="s">
        <v>161</v>
      </c>
      <c r="D71" s="30" t="s">
        <v>20</v>
      </c>
      <c r="E71" s="31"/>
      <c r="F71" s="31"/>
      <c r="G71" s="31"/>
      <c r="H71" s="31"/>
      <c r="I71" s="34">
        <v>15</v>
      </c>
      <c r="J71" s="31"/>
      <c r="K71" s="31"/>
      <c r="L71" s="31"/>
      <c r="M71" s="31"/>
      <c r="N71" s="31"/>
      <c r="O71" s="31"/>
      <c r="P71" s="31"/>
      <c r="Q71" s="31"/>
      <c r="R71" s="34">
        <v>15</v>
      </c>
      <c r="S71" s="33">
        <v>27716.58</v>
      </c>
      <c r="T71" s="27">
        <f t="shared" si="16"/>
        <v>23097.15</v>
      </c>
      <c r="U71" s="27">
        <f t="shared" si="17"/>
        <v>1539.8100000000002</v>
      </c>
      <c r="V71" s="27">
        <v>1850</v>
      </c>
      <c r="Z71" s="27">
        <f t="shared" si="20"/>
        <v>2220</v>
      </c>
      <c r="AB71" s="27">
        <v>1850</v>
      </c>
      <c r="AC71" s="7">
        <f t="shared" si="18"/>
        <v>27750</v>
      </c>
    </row>
    <row r="72" spans="1:29" s="27" customFormat="1" ht="30" customHeight="1" x14ac:dyDescent="0.25">
      <c r="A72" s="27">
        <v>70</v>
      </c>
      <c r="B72" s="28" t="s">
        <v>162</v>
      </c>
      <c r="C72" s="29" t="s">
        <v>163</v>
      </c>
      <c r="D72" s="30" t="s">
        <v>20</v>
      </c>
      <c r="E72" s="31"/>
      <c r="F72" s="31"/>
      <c r="G72" s="31"/>
      <c r="H72" s="31"/>
      <c r="I72" s="34">
        <v>15</v>
      </c>
      <c r="J72" s="31"/>
      <c r="K72" s="31"/>
      <c r="L72" s="31"/>
      <c r="M72" s="31"/>
      <c r="N72" s="31"/>
      <c r="O72" s="31"/>
      <c r="P72" s="31"/>
      <c r="Q72" s="31"/>
      <c r="R72" s="34">
        <v>15</v>
      </c>
      <c r="S72" s="33">
        <v>32760</v>
      </c>
      <c r="T72" s="27">
        <f t="shared" si="16"/>
        <v>27300</v>
      </c>
      <c r="U72" s="27">
        <f t="shared" si="17"/>
        <v>1820</v>
      </c>
      <c r="V72" s="27">
        <v>1850</v>
      </c>
      <c r="Z72" s="27">
        <f t="shared" si="20"/>
        <v>2220</v>
      </c>
      <c r="AB72" s="27">
        <v>1850</v>
      </c>
      <c r="AC72" s="7">
        <f t="shared" si="18"/>
        <v>27750</v>
      </c>
    </row>
    <row r="73" spans="1:29" s="27" customFormat="1" ht="30" customHeight="1" x14ac:dyDescent="0.25">
      <c r="A73" s="27">
        <v>71</v>
      </c>
      <c r="B73" s="28" t="s">
        <v>164</v>
      </c>
      <c r="C73" s="29" t="s">
        <v>165</v>
      </c>
      <c r="D73" s="30" t="s">
        <v>20</v>
      </c>
      <c r="E73" s="31"/>
      <c r="F73" s="31"/>
      <c r="G73" s="31"/>
      <c r="H73" s="34">
        <v>200</v>
      </c>
      <c r="I73" s="34">
        <v>30</v>
      </c>
      <c r="J73" s="31"/>
      <c r="K73" s="31"/>
      <c r="L73" s="31"/>
      <c r="M73" s="31"/>
      <c r="N73" s="31"/>
      <c r="O73" s="31"/>
      <c r="P73" s="31"/>
      <c r="Q73" s="31"/>
      <c r="R73" s="34">
        <v>230</v>
      </c>
      <c r="S73" s="33">
        <v>381445.8</v>
      </c>
      <c r="T73" s="27">
        <f t="shared" si="16"/>
        <v>317871.5</v>
      </c>
      <c r="U73" s="27">
        <f t="shared" si="17"/>
        <v>1382.05</v>
      </c>
      <c r="AB73" s="27">
        <v>1382.05</v>
      </c>
      <c r="AC73" s="7">
        <f t="shared" si="18"/>
        <v>317871.5</v>
      </c>
    </row>
    <row r="74" spans="1:29" s="27" customFormat="1" ht="30" customHeight="1" x14ac:dyDescent="0.25">
      <c r="A74" s="27">
        <v>72</v>
      </c>
      <c r="B74" s="28" t="s">
        <v>166</v>
      </c>
      <c r="C74" s="29" t="s">
        <v>167</v>
      </c>
      <c r="D74" s="30" t="s">
        <v>168</v>
      </c>
      <c r="E74" s="31"/>
      <c r="F74" s="31"/>
      <c r="G74" s="31"/>
      <c r="H74" s="34">
        <v>150</v>
      </c>
      <c r="I74" s="31"/>
      <c r="J74" s="31"/>
      <c r="K74" s="31"/>
      <c r="L74" s="31"/>
      <c r="M74" s="31"/>
      <c r="N74" s="31"/>
      <c r="O74" s="31"/>
      <c r="P74" s="31"/>
      <c r="Q74" s="31"/>
      <c r="R74" s="34">
        <v>150</v>
      </c>
      <c r="S74" s="33">
        <v>118800</v>
      </c>
      <c r="T74" s="27">
        <f t="shared" si="16"/>
        <v>99000</v>
      </c>
      <c r="U74" s="27">
        <f t="shared" si="17"/>
        <v>660</v>
      </c>
      <c r="AB74" s="27">
        <v>660</v>
      </c>
      <c r="AC74" s="7">
        <f t="shared" si="18"/>
        <v>99000</v>
      </c>
    </row>
    <row r="75" spans="1:29" s="27" customFormat="1" ht="30" customHeight="1" x14ac:dyDescent="0.25">
      <c r="A75" s="27">
        <v>73</v>
      </c>
      <c r="B75" s="28" t="s">
        <v>169</v>
      </c>
      <c r="C75" s="29" t="s">
        <v>170</v>
      </c>
      <c r="D75" s="30" t="s">
        <v>168</v>
      </c>
      <c r="E75" s="31"/>
      <c r="F75" s="31"/>
      <c r="G75" s="31"/>
      <c r="H75" s="34">
        <v>100</v>
      </c>
      <c r="I75" s="34">
        <v>60</v>
      </c>
      <c r="J75" s="31"/>
      <c r="K75" s="31"/>
      <c r="L75" s="31"/>
      <c r="M75" s="31"/>
      <c r="N75" s="31"/>
      <c r="O75" s="31"/>
      <c r="P75" s="31"/>
      <c r="Q75" s="31"/>
      <c r="R75" s="34">
        <v>160</v>
      </c>
      <c r="S75" s="33">
        <v>162240</v>
      </c>
      <c r="T75" s="27">
        <f t="shared" si="16"/>
        <v>135200</v>
      </c>
      <c r="U75" s="27">
        <f t="shared" si="17"/>
        <v>845</v>
      </c>
      <c r="V75" s="36">
        <v>1090</v>
      </c>
      <c r="W75" s="27">
        <f>(U75+V75)/2</f>
        <v>967.5</v>
      </c>
      <c r="X75" s="27">
        <f t="shared" ref="X75" si="21">V75/W75</f>
        <v>1.1266149870801034</v>
      </c>
      <c r="Z75" s="27">
        <f>V75*1.2</f>
        <v>1308</v>
      </c>
      <c r="AB75" s="36">
        <v>1090</v>
      </c>
      <c r="AC75" s="7">
        <f t="shared" si="18"/>
        <v>174400</v>
      </c>
    </row>
    <row r="76" spans="1:29" s="27" customFormat="1" ht="30" customHeight="1" x14ac:dyDescent="0.25">
      <c r="A76" s="27">
        <v>74</v>
      </c>
      <c r="B76" s="28" t="s">
        <v>171</v>
      </c>
      <c r="C76" s="29" t="s">
        <v>172</v>
      </c>
      <c r="D76" s="30" t="s">
        <v>20</v>
      </c>
      <c r="E76" s="31"/>
      <c r="F76" s="31"/>
      <c r="G76" s="31"/>
      <c r="H76" s="31"/>
      <c r="I76" s="31"/>
      <c r="J76" s="31"/>
      <c r="K76" s="31"/>
      <c r="L76" s="31"/>
      <c r="M76" s="31"/>
      <c r="N76" s="31"/>
      <c r="O76" s="34">
        <v>20</v>
      </c>
      <c r="P76" s="31"/>
      <c r="Q76" s="31"/>
      <c r="R76" s="34">
        <v>20</v>
      </c>
      <c r="S76" s="33">
        <v>32613.599999999999</v>
      </c>
      <c r="T76" s="27">
        <f t="shared" si="16"/>
        <v>27178</v>
      </c>
      <c r="U76" s="27">
        <f t="shared" si="17"/>
        <v>1358.9</v>
      </c>
      <c r="AB76" s="27">
        <v>1358.9</v>
      </c>
      <c r="AC76" s="7">
        <f t="shared" si="18"/>
        <v>27178</v>
      </c>
    </row>
    <row r="77" spans="1:29" s="27" customFormat="1" ht="30" customHeight="1" x14ac:dyDescent="0.25">
      <c r="A77" s="27">
        <v>75</v>
      </c>
      <c r="B77" s="28" t="s">
        <v>173</v>
      </c>
      <c r="C77" s="29" t="s">
        <v>174</v>
      </c>
      <c r="D77" s="30" t="s">
        <v>20</v>
      </c>
      <c r="E77" s="31"/>
      <c r="F77" s="31"/>
      <c r="G77" s="31"/>
      <c r="H77" s="34">
        <v>70</v>
      </c>
      <c r="I77" s="34">
        <v>90</v>
      </c>
      <c r="J77" s="31"/>
      <c r="K77" s="31"/>
      <c r="L77" s="31"/>
      <c r="M77" s="31"/>
      <c r="N77" s="31"/>
      <c r="O77" s="34">
        <v>200</v>
      </c>
      <c r="P77" s="31"/>
      <c r="Q77" s="31"/>
      <c r="R77" s="34">
        <v>360</v>
      </c>
      <c r="S77" s="33">
        <v>445802.4</v>
      </c>
      <c r="T77" s="27">
        <f t="shared" si="16"/>
        <v>371502.00000000006</v>
      </c>
      <c r="U77" s="27">
        <f t="shared" si="17"/>
        <v>1031.9500000000003</v>
      </c>
      <c r="AB77" s="27">
        <v>1031.9500000000003</v>
      </c>
      <c r="AC77" s="7">
        <f t="shared" si="18"/>
        <v>371502.00000000012</v>
      </c>
    </row>
    <row r="78" spans="1:29" s="27" customFormat="1" ht="30" customHeight="1" x14ac:dyDescent="0.25">
      <c r="A78" s="27">
        <v>76</v>
      </c>
      <c r="B78" s="28" t="s">
        <v>175</v>
      </c>
      <c r="C78" s="29" t="s">
        <v>176</v>
      </c>
      <c r="D78" s="30" t="s">
        <v>20</v>
      </c>
      <c r="E78" s="31"/>
      <c r="F78" s="31"/>
      <c r="G78" s="31"/>
      <c r="H78" s="31"/>
      <c r="I78" s="34">
        <v>150</v>
      </c>
      <c r="J78" s="31"/>
      <c r="K78" s="31"/>
      <c r="L78" s="31"/>
      <c r="M78" s="31"/>
      <c r="N78" s="31"/>
      <c r="O78" s="34">
        <v>40</v>
      </c>
      <c r="P78" s="31"/>
      <c r="Q78" s="31"/>
      <c r="R78" s="34">
        <v>190</v>
      </c>
      <c r="S78" s="33">
        <v>85568.4</v>
      </c>
      <c r="T78" s="27">
        <f t="shared" si="16"/>
        <v>71307</v>
      </c>
      <c r="U78" s="27">
        <f t="shared" si="17"/>
        <v>375.3</v>
      </c>
      <c r="AB78" s="27">
        <v>375.3</v>
      </c>
      <c r="AC78" s="7">
        <f t="shared" si="18"/>
        <v>71307</v>
      </c>
    </row>
    <row r="79" spans="1:29" s="27" customFormat="1" ht="30" customHeight="1" x14ac:dyDescent="0.25">
      <c r="A79" s="27">
        <v>77</v>
      </c>
      <c r="B79" s="28" t="s">
        <v>177</v>
      </c>
      <c r="C79" s="29" t="s">
        <v>178</v>
      </c>
      <c r="D79" s="30" t="s">
        <v>20</v>
      </c>
      <c r="E79" s="34">
        <v>500</v>
      </c>
      <c r="F79" s="31"/>
      <c r="G79" s="34">
        <v>100</v>
      </c>
      <c r="H79" s="31"/>
      <c r="I79" s="31"/>
      <c r="J79" s="31"/>
      <c r="K79" s="31"/>
      <c r="L79" s="31"/>
      <c r="M79" s="31"/>
      <c r="N79" s="31"/>
      <c r="O79" s="31"/>
      <c r="P79" s="31"/>
      <c r="Q79" s="31"/>
      <c r="R79" s="34">
        <v>600</v>
      </c>
      <c r="S79" s="33">
        <v>270216</v>
      </c>
      <c r="T79" s="27">
        <f t="shared" si="16"/>
        <v>225180</v>
      </c>
      <c r="U79" s="27">
        <f t="shared" si="17"/>
        <v>375.3</v>
      </c>
      <c r="AB79" s="27">
        <v>375.3</v>
      </c>
      <c r="AC79" s="7">
        <f t="shared" si="18"/>
        <v>225180</v>
      </c>
    </row>
    <row r="80" spans="1:29" ht="30" customHeight="1" x14ac:dyDescent="0.25">
      <c r="A80">
        <v>78</v>
      </c>
      <c r="B80" s="3" t="s">
        <v>179</v>
      </c>
      <c r="C80" s="4" t="s">
        <v>180</v>
      </c>
      <c r="D80" s="5" t="s">
        <v>20</v>
      </c>
      <c r="E80" s="7">
        <v>700</v>
      </c>
      <c r="F80" s="7">
        <v>20</v>
      </c>
      <c r="G80" s="7">
        <v>300</v>
      </c>
      <c r="H80" s="9">
        <v>3000</v>
      </c>
      <c r="I80" s="9">
        <v>2500</v>
      </c>
      <c r="J80" s="6"/>
      <c r="K80" s="7">
        <v>400</v>
      </c>
      <c r="L80" s="6"/>
      <c r="M80" s="7">
        <v>100</v>
      </c>
      <c r="N80" s="7">
        <v>400</v>
      </c>
      <c r="O80" s="7">
        <v>170</v>
      </c>
      <c r="P80" s="6"/>
      <c r="Q80" s="7">
        <v>250</v>
      </c>
      <c r="R80" s="9">
        <v>7840</v>
      </c>
      <c r="S80" s="8">
        <v>446880</v>
      </c>
      <c r="T80">
        <f t="shared" si="16"/>
        <v>372400</v>
      </c>
      <c r="U80" s="2">
        <f t="shared" si="17"/>
        <v>47.5</v>
      </c>
      <c r="V80"/>
      <c r="AB80">
        <v>47.5</v>
      </c>
      <c r="AC80" s="7">
        <f t="shared" si="18"/>
        <v>372400</v>
      </c>
    </row>
    <row r="81" spans="1:29" ht="30" customHeight="1" x14ac:dyDescent="0.25">
      <c r="A81">
        <v>79</v>
      </c>
      <c r="B81" s="3" t="s">
        <v>181</v>
      </c>
      <c r="C81" s="4" t="s">
        <v>182</v>
      </c>
      <c r="D81" s="5" t="s">
        <v>20</v>
      </c>
      <c r="E81" s="6"/>
      <c r="F81" s="6"/>
      <c r="G81" s="7">
        <v>200</v>
      </c>
      <c r="H81" s="6"/>
      <c r="I81" s="6"/>
      <c r="J81" s="6"/>
      <c r="K81" s="6"/>
      <c r="L81" s="6"/>
      <c r="M81" s="7">
        <v>100</v>
      </c>
      <c r="N81" s="6"/>
      <c r="O81" s="6"/>
      <c r="P81" s="6"/>
      <c r="Q81" s="6"/>
      <c r="R81" s="7">
        <v>300</v>
      </c>
      <c r="S81" s="8">
        <v>10548</v>
      </c>
      <c r="T81">
        <f t="shared" si="16"/>
        <v>8790</v>
      </c>
      <c r="U81" s="2">
        <f t="shared" si="17"/>
        <v>29.3</v>
      </c>
      <c r="V81"/>
      <c r="AB81">
        <v>29.3</v>
      </c>
      <c r="AC81" s="7">
        <f t="shared" si="18"/>
        <v>8790</v>
      </c>
    </row>
    <row r="82" spans="1:29" ht="71.25" customHeight="1" x14ac:dyDescent="0.25">
      <c r="A82">
        <v>80</v>
      </c>
      <c r="B82" s="3" t="s">
        <v>183</v>
      </c>
      <c r="C82" s="4" t="s">
        <v>184</v>
      </c>
      <c r="D82" s="5" t="s">
        <v>168</v>
      </c>
      <c r="E82" s="7">
        <v>75</v>
      </c>
      <c r="F82" s="7">
        <v>20</v>
      </c>
      <c r="G82" s="7">
        <v>100</v>
      </c>
      <c r="H82" s="7">
        <v>100</v>
      </c>
      <c r="I82" s="7">
        <v>250</v>
      </c>
      <c r="J82" s="6"/>
      <c r="K82" s="7">
        <v>50</v>
      </c>
      <c r="L82" s="6"/>
      <c r="M82" s="6"/>
      <c r="N82" s="7">
        <v>30</v>
      </c>
      <c r="O82" s="7">
        <v>60</v>
      </c>
      <c r="P82" s="6"/>
      <c r="Q82" s="7">
        <v>40</v>
      </c>
      <c r="R82" s="7">
        <v>725</v>
      </c>
      <c r="S82" s="8">
        <v>30450</v>
      </c>
      <c r="T82">
        <f t="shared" si="16"/>
        <v>25375</v>
      </c>
      <c r="U82" s="2">
        <v>33</v>
      </c>
      <c r="V82" s="13"/>
      <c r="AB82">
        <v>33</v>
      </c>
      <c r="AC82" s="7">
        <f t="shared" si="18"/>
        <v>23925</v>
      </c>
    </row>
    <row r="83" spans="1:29" ht="30" customHeight="1" x14ac:dyDescent="0.25">
      <c r="A83">
        <v>81</v>
      </c>
      <c r="B83" s="3" t="s">
        <v>185</v>
      </c>
      <c r="C83" s="4" t="s">
        <v>186</v>
      </c>
      <c r="D83" s="5" t="s">
        <v>20</v>
      </c>
      <c r="E83" s="6"/>
      <c r="F83" s="6"/>
      <c r="G83" s="6"/>
      <c r="H83" s="7">
        <v>40</v>
      </c>
      <c r="I83" s="7">
        <v>500</v>
      </c>
      <c r="J83" s="6"/>
      <c r="K83" s="6"/>
      <c r="L83" s="6"/>
      <c r="M83" s="6"/>
      <c r="N83" s="6"/>
      <c r="O83" s="6"/>
      <c r="P83" s="6"/>
      <c r="Q83" s="6"/>
      <c r="R83" s="7">
        <v>540</v>
      </c>
      <c r="S83" s="8">
        <v>1555200</v>
      </c>
      <c r="T83">
        <f t="shared" si="16"/>
        <v>1296000</v>
      </c>
      <c r="U83">
        <f t="shared" ref="U83:U86" si="22">S83/R83</f>
        <v>2880</v>
      </c>
      <c r="V83"/>
      <c r="AB83" s="11">
        <v>2880</v>
      </c>
      <c r="AC83" s="7">
        <f t="shared" si="18"/>
        <v>1555200</v>
      </c>
    </row>
    <row r="84" spans="1:29" ht="39.75" customHeight="1" x14ac:dyDescent="0.25">
      <c r="A84">
        <v>4</v>
      </c>
      <c r="B84" s="3" t="s">
        <v>187</v>
      </c>
      <c r="C84" s="4" t="s">
        <v>188</v>
      </c>
      <c r="D84" s="5" t="s">
        <v>20</v>
      </c>
      <c r="E84" s="7">
        <v>10</v>
      </c>
      <c r="F84" s="6"/>
      <c r="G84" s="6"/>
      <c r="H84" s="7">
        <v>40</v>
      </c>
      <c r="I84" s="7">
        <v>10</v>
      </c>
      <c r="J84" s="6"/>
      <c r="K84" s="7">
        <v>10</v>
      </c>
      <c r="L84" s="6"/>
      <c r="M84" s="6"/>
      <c r="N84" s="6"/>
      <c r="O84" s="6"/>
      <c r="P84" s="6"/>
      <c r="Q84" s="7">
        <v>6</v>
      </c>
      <c r="R84" s="7">
        <v>76</v>
      </c>
      <c r="S84" s="8">
        <v>720480</v>
      </c>
      <c r="T84">
        <f t="shared" si="16"/>
        <v>600400</v>
      </c>
      <c r="U84">
        <f t="shared" si="22"/>
        <v>9480</v>
      </c>
      <c r="V84"/>
      <c r="AB84" s="11">
        <v>9480</v>
      </c>
      <c r="AC84" s="7">
        <f t="shared" si="18"/>
        <v>720480</v>
      </c>
    </row>
    <row r="85" spans="1:29" ht="30" customHeight="1" x14ac:dyDescent="0.25">
      <c r="A85">
        <v>83</v>
      </c>
      <c r="B85" s="3" t="s">
        <v>189</v>
      </c>
      <c r="C85" s="4" t="s">
        <v>190</v>
      </c>
      <c r="D85" s="5" t="s">
        <v>20</v>
      </c>
      <c r="E85" s="6"/>
      <c r="F85" s="6"/>
      <c r="G85" s="6"/>
      <c r="H85" s="7">
        <v>20</v>
      </c>
      <c r="I85" s="7">
        <v>5</v>
      </c>
      <c r="J85" s="6"/>
      <c r="K85" s="6"/>
      <c r="L85" s="6"/>
      <c r="M85" s="6"/>
      <c r="N85" s="6"/>
      <c r="O85" s="6"/>
      <c r="P85" s="6"/>
      <c r="Q85" s="6"/>
      <c r="R85" s="7">
        <v>25</v>
      </c>
      <c r="S85" s="8">
        <v>297000</v>
      </c>
      <c r="T85">
        <f t="shared" si="16"/>
        <v>247500</v>
      </c>
      <c r="U85">
        <f t="shared" si="22"/>
        <v>11880</v>
      </c>
      <c r="V85"/>
      <c r="AB85" s="11">
        <v>11880</v>
      </c>
      <c r="AC85" s="7">
        <f t="shared" si="18"/>
        <v>297000</v>
      </c>
    </row>
    <row r="86" spans="1:29" ht="30" customHeight="1" x14ac:dyDescent="0.25">
      <c r="A86">
        <v>84</v>
      </c>
      <c r="B86" s="3" t="s">
        <v>191</v>
      </c>
      <c r="C86" s="4" t="s">
        <v>192</v>
      </c>
      <c r="D86" s="5" t="s">
        <v>20</v>
      </c>
      <c r="E86" s="6"/>
      <c r="F86" s="6"/>
      <c r="G86" s="6"/>
      <c r="H86" s="6"/>
      <c r="I86" s="7">
        <v>5</v>
      </c>
      <c r="J86" s="6"/>
      <c r="K86" s="7">
        <v>10</v>
      </c>
      <c r="L86" s="6"/>
      <c r="M86" s="6"/>
      <c r="N86" s="7">
        <v>2</v>
      </c>
      <c r="O86" s="6"/>
      <c r="P86" s="6"/>
      <c r="Q86" s="7">
        <v>4</v>
      </c>
      <c r="R86" s="7">
        <v>21</v>
      </c>
      <c r="S86" s="8">
        <v>100800</v>
      </c>
      <c r="T86">
        <f t="shared" si="16"/>
        <v>84000</v>
      </c>
      <c r="U86">
        <f t="shared" si="22"/>
        <v>4800</v>
      </c>
      <c r="V86"/>
      <c r="AB86" s="11">
        <v>4800</v>
      </c>
      <c r="AC86" s="7">
        <f t="shared" si="18"/>
        <v>100800</v>
      </c>
    </row>
    <row r="87" spans="1:29" ht="30" customHeight="1" x14ac:dyDescent="0.25">
      <c r="A87">
        <v>85</v>
      </c>
      <c r="B87" s="3" t="s">
        <v>193</v>
      </c>
      <c r="C87" s="4" t="s">
        <v>194</v>
      </c>
      <c r="D87" s="5" t="s">
        <v>20</v>
      </c>
      <c r="E87" s="6"/>
      <c r="F87" s="6"/>
      <c r="G87" s="6"/>
      <c r="H87" s="7">
        <v>5</v>
      </c>
      <c r="I87" s="6"/>
      <c r="J87" s="6"/>
      <c r="K87" s="6"/>
      <c r="L87" s="6"/>
      <c r="M87" s="6"/>
      <c r="N87" s="6"/>
      <c r="O87" s="6"/>
      <c r="P87" s="6"/>
      <c r="Q87" s="6"/>
      <c r="R87" s="7">
        <v>5</v>
      </c>
      <c r="S87" s="8">
        <v>47400</v>
      </c>
      <c r="T87">
        <f t="shared" si="16"/>
        <v>39500</v>
      </c>
      <c r="U87">
        <f>S87/R87</f>
        <v>9480</v>
      </c>
      <c r="V87" s="2">
        <v>17350</v>
      </c>
      <c r="Z87">
        <f>V87*1.2</f>
        <v>20820</v>
      </c>
      <c r="AB87">
        <v>17350</v>
      </c>
      <c r="AC87" s="7">
        <f t="shared" si="18"/>
        <v>86750</v>
      </c>
    </row>
    <row r="88" spans="1:29" ht="30" customHeight="1" x14ac:dyDescent="0.25">
      <c r="A88">
        <v>86</v>
      </c>
      <c r="B88" s="3" t="s">
        <v>195</v>
      </c>
      <c r="C88" s="4" t="s">
        <v>196</v>
      </c>
      <c r="D88" s="5" t="s">
        <v>20</v>
      </c>
      <c r="E88" s="9">
        <v>1000</v>
      </c>
      <c r="F88" s="6"/>
      <c r="G88" s="7">
        <v>300</v>
      </c>
      <c r="H88" s="9">
        <v>1500</v>
      </c>
      <c r="I88" s="9">
        <v>2000</v>
      </c>
      <c r="J88" s="6"/>
      <c r="K88" s="6"/>
      <c r="L88" s="6"/>
      <c r="M88" s="6"/>
      <c r="N88" s="7">
        <v>200</v>
      </c>
      <c r="O88" s="6"/>
      <c r="P88" s="6"/>
      <c r="Q88" s="6"/>
      <c r="R88" s="9">
        <v>5000</v>
      </c>
      <c r="S88" s="8">
        <v>360000</v>
      </c>
      <c r="T88">
        <f t="shared" si="16"/>
        <v>300000</v>
      </c>
      <c r="U88" s="2">
        <f t="shared" si="17"/>
        <v>60</v>
      </c>
      <c r="V88"/>
      <c r="AB88">
        <v>60</v>
      </c>
      <c r="AC88" s="7">
        <f t="shared" si="18"/>
        <v>300000</v>
      </c>
    </row>
    <row r="89" spans="1:29" ht="30" customHeight="1" x14ac:dyDescent="0.25">
      <c r="A89">
        <v>87</v>
      </c>
      <c r="B89" s="3" t="s">
        <v>197</v>
      </c>
      <c r="C89" s="4" t="s">
        <v>198</v>
      </c>
      <c r="D89" s="5" t="s">
        <v>20</v>
      </c>
      <c r="E89" s="6"/>
      <c r="F89" s="6"/>
      <c r="G89" s="6"/>
      <c r="H89" s="6"/>
      <c r="I89" s="7">
        <v>500</v>
      </c>
      <c r="J89" s="6"/>
      <c r="K89" s="7">
        <v>100</v>
      </c>
      <c r="L89" s="6"/>
      <c r="M89" s="6"/>
      <c r="N89" s="6"/>
      <c r="O89" s="6"/>
      <c r="P89" s="6"/>
      <c r="Q89" s="6"/>
      <c r="R89" s="7">
        <v>600</v>
      </c>
      <c r="S89" s="8">
        <v>840000</v>
      </c>
      <c r="T89">
        <f t="shared" si="16"/>
        <v>700000</v>
      </c>
      <c r="U89">
        <f>S89/R89</f>
        <v>1400</v>
      </c>
      <c r="V89"/>
      <c r="AB89" s="24">
        <v>1400</v>
      </c>
      <c r="AC89" s="7">
        <f t="shared" si="18"/>
        <v>840000</v>
      </c>
    </row>
    <row r="90" spans="1:29" ht="30" customHeight="1" x14ac:dyDescent="0.25">
      <c r="A90">
        <v>88</v>
      </c>
      <c r="B90" s="3" t="s">
        <v>199</v>
      </c>
      <c r="C90" s="4" t="s">
        <v>200</v>
      </c>
      <c r="D90" s="5" t="s">
        <v>20</v>
      </c>
      <c r="E90" s="6"/>
      <c r="F90" s="6"/>
      <c r="G90" s="7">
        <v>400</v>
      </c>
      <c r="H90" s="6"/>
      <c r="I90" s="6"/>
      <c r="J90" s="6"/>
      <c r="K90" s="6"/>
      <c r="L90" s="6"/>
      <c r="M90" s="6"/>
      <c r="N90" s="7">
        <v>100</v>
      </c>
      <c r="O90" s="6"/>
      <c r="P90" s="6"/>
      <c r="Q90" s="6"/>
      <c r="R90" s="7">
        <v>500</v>
      </c>
      <c r="S90" s="8">
        <v>5004</v>
      </c>
      <c r="T90">
        <f t="shared" si="16"/>
        <v>4170</v>
      </c>
      <c r="U90">
        <f t="shared" si="17"/>
        <v>8.34</v>
      </c>
      <c r="V90" s="14">
        <v>10.75</v>
      </c>
      <c r="Z90">
        <f t="shared" ref="Z90:Z91" si="23">V90*1.2</f>
        <v>12.9</v>
      </c>
      <c r="AB90" s="14">
        <v>20400</v>
      </c>
      <c r="AC90" s="7">
        <f t="shared" si="18"/>
        <v>10200000</v>
      </c>
    </row>
    <row r="91" spans="1:29" ht="30" customHeight="1" x14ac:dyDescent="0.25">
      <c r="A91">
        <v>89</v>
      </c>
      <c r="B91" s="3" t="s">
        <v>201</v>
      </c>
      <c r="C91" s="4" t="s">
        <v>202</v>
      </c>
      <c r="D91" s="5" t="s">
        <v>20</v>
      </c>
      <c r="E91" s="6"/>
      <c r="F91" s="6"/>
      <c r="G91" s="6"/>
      <c r="H91" s="6"/>
      <c r="I91" s="7">
        <v>100</v>
      </c>
      <c r="J91" s="6"/>
      <c r="K91" s="6"/>
      <c r="L91" s="6"/>
      <c r="M91" s="6"/>
      <c r="N91" s="6"/>
      <c r="O91" s="6"/>
      <c r="P91" s="6"/>
      <c r="Q91" s="6"/>
      <c r="R91" s="7">
        <v>100</v>
      </c>
      <c r="S91" s="8">
        <v>3151.44</v>
      </c>
      <c r="T91">
        <f t="shared" si="16"/>
        <v>2626.2000000000003</v>
      </c>
      <c r="U91">
        <f t="shared" si="17"/>
        <v>26.262000000000004</v>
      </c>
      <c r="V91" s="14">
        <v>37</v>
      </c>
      <c r="Z91">
        <f t="shared" si="23"/>
        <v>44.4</v>
      </c>
      <c r="AB91" s="23">
        <v>33.090000000000003</v>
      </c>
      <c r="AC91" s="7">
        <f t="shared" si="18"/>
        <v>3309.0000000000005</v>
      </c>
    </row>
    <row r="92" spans="1:29" ht="30" customHeight="1" x14ac:dyDescent="0.25">
      <c r="A92">
        <v>90</v>
      </c>
      <c r="B92" s="3" t="s">
        <v>203</v>
      </c>
      <c r="C92" s="4" t="s">
        <v>204</v>
      </c>
      <c r="D92" s="5" t="s">
        <v>20</v>
      </c>
      <c r="E92" s="6"/>
      <c r="F92" s="6"/>
      <c r="G92" s="6"/>
      <c r="H92" s="6"/>
      <c r="I92" s="7">
        <v>6</v>
      </c>
      <c r="J92" s="6"/>
      <c r="K92" s="6"/>
      <c r="L92" s="6"/>
      <c r="M92" s="6"/>
      <c r="N92" s="7">
        <v>1</v>
      </c>
      <c r="O92" s="6"/>
      <c r="P92" s="6"/>
      <c r="Q92" s="6"/>
      <c r="R92" s="7">
        <v>7</v>
      </c>
      <c r="S92" s="8">
        <v>14700</v>
      </c>
      <c r="T92">
        <f t="shared" si="16"/>
        <v>12250</v>
      </c>
      <c r="U92" s="2">
        <f t="shared" si="17"/>
        <v>1750</v>
      </c>
      <c r="V92"/>
      <c r="AB92">
        <v>20400</v>
      </c>
      <c r="AC92" s="7">
        <f t="shared" si="18"/>
        <v>142800</v>
      </c>
    </row>
    <row r="93" spans="1:29" ht="48.75" customHeight="1" x14ac:dyDescent="0.25">
      <c r="A93">
        <v>91</v>
      </c>
      <c r="B93" s="3" t="s">
        <v>205</v>
      </c>
      <c r="C93" s="4" t="s">
        <v>206</v>
      </c>
      <c r="D93" s="5" t="s">
        <v>20</v>
      </c>
      <c r="E93" s="6"/>
      <c r="F93" s="6"/>
      <c r="G93" s="6"/>
      <c r="H93" s="7">
        <v>200</v>
      </c>
      <c r="I93" s="7">
        <v>1</v>
      </c>
      <c r="J93" s="6"/>
      <c r="K93" s="6"/>
      <c r="L93" s="6"/>
      <c r="M93" s="6"/>
      <c r="N93" s="7">
        <v>1</v>
      </c>
      <c r="O93" s="6"/>
      <c r="P93" s="6"/>
      <c r="Q93" s="6"/>
      <c r="R93" s="7">
        <v>202</v>
      </c>
      <c r="S93" s="8">
        <v>1777599.19</v>
      </c>
      <c r="T93">
        <f t="shared" si="16"/>
        <v>1481332.6583333334</v>
      </c>
      <c r="U93">
        <f t="shared" si="17"/>
        <v>7333.3299917491759</v>
      </c>
      <c r="V93" s="10">
        <v>9420</v>
      </c>
      <c r="W93">
        <f>(U93+V93)/2</f>
        <v>8376.6649958745875</v>
      </c>
      <c r="X93">
        <f t="shared" ref="X93" si="24">V93/W93</f>
        <v>1.1245525521958015</v>
      </c>
      <c r="Z93">
        <f>V93*1.2</f>
        <v>11304</v>
      </c>
      <c r="AB93" s="25">
        <v>8376.6650000000009</v>
      </c>
      <c r="AC93" s="7">
        <f t="shared" si="18"/>
        <v>1692086.33</v>
      </c>
    </row>
    <row r="94" spans="1:29" ht="30" customHeight="1" x14ac:dyDescent="0.25">
      <c r="A94">
        <v>92</v>
      </c>
      <c r="B94" s="3" t="s">
        <v>207</v>
      </c>
      <c r="C94" s="4" t="s">
        <v>208</v>
      </c>
      <c r="D94" s="5" t="s">
        <v>20</v>
      </c>
      <c r="E94" s="6"/>
      <c r="F94" s="6"/>
      <c r="G94" s="7">
        <v>5</v>
      </c>
      <c r="H94" s="6"/>
      <c r="I94" s="6"/>
      <c r="J94" s="6"/>
      <c r="K94" s="7">
        <v>5</v>
      </c>
      <c r="L94" s="6"/>
      <c r="M94" s="6"/>
      <c r="N94" s="7">
        <v>1</v>
      </c>
      <c r="O94" s="6"/>
      <c r="P94" s="6"/>
      <c r="Q94" s="6"/>
      <c r="R94" s="7">
        <v>11</v>
      </c>
      <c r="S94" s="8">
        <v>66000</v>
      </c>
      <c r="T94">
        <f t="shared" si="16"/>
        <v>55000</v>
      </c>
      <c r="U94" s="2">
        <f t="shared" si="17"/>
        <v>5000</v>
      </c>
      <c r="V94"/>
      <c r="AB94">
        <v>20400</v>
      </c>
      <c r="AC94" s="7">
        <f t="shared" si="18"/>
        <v>224400</v>
      </c>
    </row>
    <row r="95" spans="1:29" ht="30" customHeight="1" x14ac:dyDescent="0.25">
      <c r="A95">
        <v>93</v>
      </c>
      <c r="B95" s="3" t="s">
        <v>209</v>
      </c>
      <c r="C95" s="4" t="s">
        <v>210</v>
      </c>
      <c r="D95" s="5" t="s">
        <v>20</v>
      </c>
      <c r="E95" s="6"/>
      <c r="F95" s="7">
        <v>2</v>
      </c>
      <c r="G95" s="7">
        <v>3</v>
      </c>
      <c r="H95" s="6"/>
      <c r="I95" s="6"/>
      <c r="J95" s="6"/>
      <c r="K95" s="7">
        <v>3</v>
      </c>
      <c r="L95" s="6"/>
      <c r="M95" s="6"/>
      <c r="N95" s="6"/>
      <c r="O95" s="6"/>
      <c r="P95" s="6"/>
      <c r="Q95" s="7">
        <v>1</v>
      </c>
      <c r="R95" s="7">
        <v>9</v>
      </c>
      <c r="S95" s="8">
        <v>54000</v>
      </c>
      <c r="T95">
        <f t="shared" si="16"/>
        <v>45000</v>
      </c>
      <c r="U95" s="2">
        <f t="shared" si="17"/>
        <v>5000</v>
      </c>
      <c r="V95"/>
      <c r="AB95">
        <v>20400</v>
      </c>
      <c r="AC95" s="7">
        <f t="shared" si="18"/>
        <v>183600</v>
      </c>
    </row>
    <row r="96" spans="1:29" ht="30" customHeight="1" x14ac:dyDescent="0.25">
      <c r="A96">
        <v>94</v>
      </c>
      <c r="B96" s="3" t="s">
        <v>211</v>
      </c>
      <c r="C96" s="4" t="s">
        <v>212</v>
      </c>
      <c r="D96" s="5" t="s">
        <v>20</v>
      </c>
      <c r="E96" s="7">
        <v>100</v>
      </c>
      <c r="F96" s="6"/>
      <c r="G96" s="9">
        <v>2000</v>
      </c>
      <c r="H96" s="7">
        <v>100</v>
      </c>
      <c r="I96" s="7">
        <v>200</v>
      </c>
      <c r="J96" s="6"/>
      <c r="K96" s="6"/>
      <c r="L96" s="6"/>
      <c r="M96" s="6"/>
      <c r="N96" s="6"/>
      <c r="O96" s="6"/>
      <c r="P96" s="6"/>
      <c r="Q96" s="6"/>
      <c r="R96" s="9">
        <v>2400</v>
      </c>
      <c r="S96" s="8">
        <v>48009.599999999999</v>
      </c>
      <c r="T96">
        <f t="shared" si="16"/>
        <v>40008</v>
      </c>
      <c r="U96" s="2">
        <f t="shared" si="17"/>
        <v>16.670000000000002</v>
      </c>
      <c r="V96"/>
      <c r="AB96" s="26">
        <v>16.670000000000002</v>
      </c>
      <c r="AC96" s="7">
        <f t="shared" si="18"/>
        <v>40008.000000000007</v>
      </c>
    </row>
    <row r="97" spans="1:29" ht="30" customHeight="1" x14ac:dyDescent="0.25">
      <c r="A97">
        <v>95</v>
      </c>
      <c r="B97" s="3" t="s">
        <v>213</v>
      </c>
      <c r="C97" s="4" t="s">
        <v>214</v>
      </c>
      <c r="D97" s="5" t="s">
        <v>20</v>
      </c>
      <c r="E97" s="6"/>
      <c r="F97" s="6"/>
      <c r="G97" s="6"/>
      <c r="H97" s="7">
        <v>10</v>
      </c>
      <c r="I97" s="6"/>
      <c r="J97" s="6"/>
      <c r="K97" s="6"/>
      <c r="L97" s="6"/>
      <c r="M97" s="6"/>
      <c r="N97" s="6"/>
      <c r="O97" s="6"/>
      <c r="P97" s="6"/>
      <c r="Q97" s="6"/>
      <c r="R97" s="7">
        <v>10</v>
      </c>
      <c r="S97" s="8">
        <v>204000</v>
      </c>
      <c r="T97">
        <f t="shared" si="16"/>
        <v>170000</v>
      </c>
      <c r="U97">
        <f t="shared" ref="U97:U99" si="25">S97/R97</f>
        <v>20400</v>
      </c>
      <c r="V97"/>
      <c r="AB97" s="26">
        <v>17000</v>
      </c>
      <c r="AC97" s="7">
        <f t="shared" si="18"/>
        <v>170000</v>
      </c>
    </row>
    <row r="98" spans="1:29" ht="30" customHeight="1" x14ac:dyDescent="0.25">
      <c r="A98">
        <v>96</v>
      </c>
      <c r="B98" s="3" t="s">
        <v>215</v>
      </c>
      <c r="C98" s="4" t="s">
        <v>216</v>
      </c>
      <c r="D98" s="5" t="s">
        <v>20</v>
      </c>
      <c r="E98" s="6"/>
      <c r="F98" s="6"/>
      <c r="G98" s="6"/>
      <c r="H98" s="7">
        <v>10</v>
      </c>
      <c r="I98" s="6"/>
      <c r="J98" s="6"/>
      <c r="K98" s="6"/>
      <c r="L98" s="6"/>
      <c r="M98" s="6"/>
      <c r="N98" s="6"/>
      <c r="O98" s="6"/>
      <c r="P98" s="6"/>
      <c r="Q98" s="6"/>
      <c r="R98" s="7">
        <v>10</v>
      </c>
      <c r="S98" s="8">
        <v>204000</v>
      </c>
      <c r="T98">
        <f t="shared" si="16"/>
        <v>170000</v>
      </c>
      <c r="U98">
        <f t="shared" si="25"/>
        <v>20400</v>
      </c>
      <c r="V98"/>
      <c r="AB98" s="26">
        <v>17000</v>
      </c>
      <c r="AC98" s="7">
        <f t="shared" si="18"/>
        <v>170000</v>
      </c>
    </row>
    <row r="99" spans="1:29" ht="30" customHeight="1" x14ac:dyDescent="0.25">
      <c r="A99">
        <v>97</v>
      </c>
      <c r="B99" s="3" t="s">
        <v>217</v>
      </c>
      <c r="C99" s="4" t="s">
        <v>218</v>
      </c>
      <c r="D99" s="5" t="s">
        <v>20</v>
      </c>
      <c r="E99" s="6"/>
      <c r="F99" s="6"/>
      <c r="G99" s="6"/>
      <c r="H99" s="7">
        <v>10</v>
      </c>
      <c r="I99" s="6"/>
      <c r="J99" s="6"/>
      <c r="K99" s="6"/>
      <c r="L99" s="6"/>
      <c r="M99" s="6"/>
      <c r="N99" s="6"/>
      <c r="O99" s="6"/>
      <c r="P99" s="6"/>
      <c r="Q99" s="6"/>
      <c r="R99" s="7">
        <v>10</v>
      </c>
      <c r="S99" s="8">
        <v>21000</v>
      </c>
      <c r="T99">
        <f t="shared" si="16"/>
        <v>17500</v>
      </c>
      <c r="U99">
        <f t="shared" si="25"/>
        <v>2100</v>
      </c>
      <c r="V99"/>
      <c r="AB99" s="11">
        <v>2100</v>
      </c>
      <c r="AC99" s="7">
        <f t="shared" si="18"/>
        <v>21000</v>
      </c>
    </row>
    <row r="100" spans="1:29" ht="70.5" customHeight="1" x14ac:dyDescent="0.25">
      <c r="A100">
        <v>98</v>
      </c>
      <c r="B100" s="3" t="s">
        <v>219</v>
      </c>
      <c r="C100" s="4" t="s">
        <v>220</v>
      </c>
      <c r="D100" s="5" t="s">
        <v>168</v>
      </c>
      <c r="E100" s="7">
        <v>75</v>
      </c>
      <c r="F100" s="6"/>
      <c r="G100" s="7">
        <v>100</v>
      </c>
      <c r="H100" s="7">
        <v>100</v>
      </c>
      <c r="I100" s="6"/>
      <c r="J100" s="6"/>
      <c r="K100" s="7">
        <v>50</v>
      </c>
      <c r="L100" s="7">
        <v>25</v>
      </c>
      <c r="M100" s="6"/>
      <c r="N100" s="7">
        <v>20</v>
      </c>
      <c r="O100" s="6"/>
      <c r="P100" s="6"/>
      <c r="Q100" s="7">
        <v>20</v>
      </c>
      <c r="R100" s="7">
        <v>390</v>
      </c>
      <c r="S100" s="8">
        <v>13651.56</v>
      </c>
      <c r="T100">
        <f t="shared" si="16"/>
        <v>11376.3</v>
      </c>
      <c r="U100" s="2">
        <v>33</v>
      </c>
      <c r="V100"/>
      <c r="AB100">
        <v>33</v>
      </c>
      <c r="AC100" s="7">
        <f t="shared" si="18"/>
        <v>12870</v>
      </c>
    </row>
    <row r="101" spans="1:29" ht="30" customHeight="1" x14ac:dyDescent="0.25">
      <c r="A101">
        <v>99</v>
      </c>
      <c r="B101" s="3" t="s">
        <v>221</v>
      </c>
      <c r="C101" s="4" t="s">
        <v>222</v>
      </c>
      <c r="D101" s="5" t="s">
        <v>20</v>
      </c>
      <c r="E101" s="6"/>
      <c r="F101" s="6"/>
      <c r="G101" s="6"/>
      <c r="H101" s="6"/>
      <c r="I101" s="6"/>
      <c r="J101" s="6"/>
      <c r="K101" s="6"/>
      <c r="L101" s="7">
        <v>220</v>
      </c>
      <c r="M101" s="6"/>
      <c r="N101" s="7">
        <v>100</v>
      </c>
      <c r="O101" s="6"/>
      <c r="P101" s="6"/>
      <c r="Q101" s="6"/>
      <c r="R101" s="7">
        <v>320</v>
      </c>
      <c r="S101" s="8">
        <v>6720</v>
      </c>
      <c r="T101">
        <f t="shared" si="16"/>
        <v>5600</v>
      </c>
      <c r="U101" s="2">
        <f t="shared" si="17"/>
        <v>17.5</v>
      </c>
      <c r="V101"/>
      <c r="AB101">
        <v>17.5</v>
      </c>
      <c r="AC101" s="7">
        <f t="shared" si="18"/>
        <v>5600</v>
      </c>
    </row>
    <row r="102" spans="1:29" ht="30" customHeight="1" x14ac:dyDescent="0.25">
      <c r="A102">
        <v>100</v>
      </c>
      <c r="B102" s="3" t="s">
        <v>223</v>
      </c>
      <c r="C102" s="4" t="s">
        <v>224</v>
      </c>
      <c r="D102" s="5" t="s">
        <v>57</v>
      </c>
      <c r="E102" s="7">
        <v>50</v>
      </c>
      <c r="F102" s="6"/>
      <c r="G102" s="6"/>
      <c r="H102" s="6"/>
      <c r="I102" s="6"/>
      <c r="J102" s="6"/>
      <c r="K102" s="6"/>
      <c r="L102" s="6"/>
      <c r="M102" s="6"/>
      <c r="N102" s="6"/>
      <c r="O102" s="6"/>
      <c r="P102" s="6"/>
      <c r="Q102" s="6"/>
      <c r="R102" s="7">
        <v>50</v>
      </c>
      <c r="S102" s="8">
        <v>6900</v>
      </c>
      <c r="T102">
        <f t="shared" si="16"/>
        <v>5750</v>
      </c>
      <c r="U102" s="2">
        <f t="shared" si="17"/>
        <v>115</v>
      </c>
      <c r="V102"/>
      <c r="AB102">
        <v>115</v>
      </c>
      <c r="AC102" s="7">
        <f t="shared" si="18"/>
        <v>5750</v>
      </c>
    </row>
    <row r="103" spans="1:29" ht="30" customHeight="1" x14ac:dyDescent="0.25">
      <c r="A103">
        <v>101</v>
      </c>
      <c r="B103" s="3" t="s">
        <v>225</v>
      </c>
      <c r="C103" s="4" t="s">
        <v>226</v>
      </c>
      <c r="D103" s="5" t="s">
        <v>20</v>
      </c>
      <c r="E103" s="7">
        <v>100</v>
      </c>
      <c r="F103" s="7">
        <v>100</v>
      </c>
      <c r="G103" s="6"/>
      <c r="H103" s="7">
        <v>100</v>
      </c>
      <c r="I103" s="9">
        <v>1000</v>
      </c>
      <c r="J103" s="6"/>
      <c r="K103" s="6"/>
      <c r="L103" s="6"/>
      <c r="M103" s="6"/>
      <c r="N103" s="7">
        <v>100</v>
      </c>
      <c r="O103" s="6"/>
      <c r="P103" s="7">
        <v>100</v>
      </c>
      <c r="Q103" s="6"/>
      <c r="R103" s="9">
        <v>1500</v>
      </c>
      <c r="S103" s="8">
        <v>5670</v>
      </c>
      <c r="T103">
        <f t="shared" si="16"/>
        <v>4725</v>
      </c>
      <c r="U103" s="15">
        <v>3.5</v>
      </c>
      <c r="V103"/>
      <c r="AB103">
        <v>3.5</v>
      </c>
      <c r="AC103" s="7">
        <f t="shared" si="18"/>
        <v>5250</v>
      </c>
    </row>
    <row r="104" spans="1:29" ht="30" customHeight="1" x14ac:dyDescent="0.25">
      <c r="A104">
        <v>102</v>
      </c>
      <c r="B104" s="3" t="s">
        <v>227</v>
      </c>
      <c r="C104" s="4" t="s">
        <v>228</v>
      </c>
      <c r="D104" s="5" t="s">
        <v>20</v>
      </c>
      <c r="E104" s="6"/>
      <c r="F104" s="6"/>
      <c r="G104" s="6"/>
      <c r="H104" s="7">
        <v>5</v>
      </c>
      <c r="I104" s="6"/>
      <c r="J104" s="6"/>
      <c r="K104" s="6"/>
      <c r="L104" s="6"/>
      <c r="M104" s="6"/>
      <c r="N104" s="6"/>
      <c r="O104" s="6"/>
      <c r="P104" s="6"/>
      <c r="Q104" s="6"/>
      <c r="R104" s="7">
        <v>5</v>
      </c>
      <c r="S104" s="8">
        <v>39000</v>
      </c>
      <c r="T104">
        <f t="shared" si="16"/>
        <v>32500</v>
      </c>
      <c r="U104">
        <f t="shared" ref="U104:U111" si="26">S104/R104</f>
        <v>7800</v>
      </c>
      <c r="V104"/>
      <c r="AB104" s="11">
        <v>7800</v>
      </c>
      <c r="AC104" s="7">
        <f t="shared" si="18"/>
        <v>39000</v>
      </c>
    </row>
    <row r="105" spans="1:29" ht="30" customHeight="1" x14ac:dyDescent="0.25">
      <c r="A105">
        <v>103</v>
      </c>
      <c r="B105" s="3" t="s">
        <v>229</v>
      </c>
      <c r="C105" s="4" t="s">
        <v>230</v>
      </c>
      <c r="D105" s="5" t="s">
        <v>20</v>
      </c>
      <c r="E105" s="6"/>
      <c r="F105" s="6"/>
      <c r="G105" s="6"/>
      <c r="H105" s="7">
        <v>5</v>
      </c>
      <c r="I105" s="6"/>
      <c r="J105" s="6"/>
      <c r="K105" s="6"/>
      <c r="L105" s="6"/>
      <c r="M105" s="6"/>
      <c r="N105" s="6"/>
      <c r="O105" s="6"/>
      <c r="P105" s="6"/>
      <c r="Q105" s="6"/>
      <c r="R105" s="7">
        <v>5</v>
      </c>
      <c r="S105" s="8">
        <v>9236.9599999999991</v>
      </c>
      <c r="T105">
        <f t="shared" si="16"/>
        <v>7697.4666666666662</v>
      </c>
      <c r="U105">
        <f t="shared" si="26"/>
        <v>1847.3919999999998</v>
      </c>
      <c r="V105"/>
      <c r="AB105" s="11">
        <v>1847.3919999999998</v>
      </c>
      <c r="AC105" s="7">
        <f t="shared" si="18"/>
        <v>9236.9599999999991</v>
      </c>
    </row>
    <row r="106" spans="1:29" ht="30" customHeight="1" x14ac:dyDescent="0.25">
      <c r="A106">
        <v>104</v>
      </c>
      <c r="B106" s="3" t="s">
        <v>231</v>
      </c>
      <c r="C106" s="4" t="s">
        <v>232</v>
      </c>
      <c r="D106" s="5" t="s">
        <v>20</v>
      </c>
      <c r="E106" s="6"/>
      <c r="F106" s="6"/>
      <c r="G106" s="6"/>
      <c r="H106" s="7">
        <v>5</v>
      </c>
      <c r="I106" s="6"/>
      <c r="J106" s="6"/>
      <c r="K106" s="6"/>
      <c r="L106" s="6"/>
      <c r="M106" s="6"/>
      <c r="N106" s="6"/>
      <c r="O106" s="6"/>
      <c r="P106" s="6"/>
      <c r="Q106" s="6"/>
      <c r="R106" s="7">
        <v>5</v>
      </c>
      <c r="S106" s="8">
        <v>11858.71</v>
      </c>
      <c r="T106">
        <f t="shared" si="16"/>
        <v>9882.2583333333332</v>
      </c>
      <c r="U106">
        <f t="shared" si="26"/>
        <v>2371.7419999999997</v>
      </c>
      <c r="V106" s="2">
        <v>2371.7415333333333</v>
      </c>
      <c r="Z106">
        <f t="shared" ref="Z106:Z107" si="27">V106*1.2</f>
        <v>2846.0898400000001</v>
      </c>
      <c r="AB106">
        <v>2371.7415333333333</v>
      </c>
      <c r="AC106" s="7">
        <f t="shared" si="18"/>
        <v>11858.707666666667</v>
      </c>
    </row>
    <row r="107" spans="1:29" ht="30" customHeight="1" x14ac:dyDescent="0.25">
      <c r="A107">
        <v>8235</v>
      </c>
      <c r="B107" s="3" t="s">
        <v>233</v>
      </c>
      <c r="C107" s="4" t="s">
        <v>234</v>
      </c>
      <c r="D107" s="5" t="s">
        <v>20</v>
      </c>
      <c r="E107" s="6"/>
      <c r="F107" s="6"/>
      <c r="G107" s="6"/>
      <c r="H107" s="7">
        <v>10</v>
      </c>
      <c r="I107" s="6"/>
      <c r="J107" s="6"/>
      <c r="K107" s="6"/>
      <c r="L107" s="6"/>
      <c r="M107" s="6"/>
      <c r="N107" s="6"/>
      <c r="O107" s="6"/>
      <c r="P107" s="6"/>
      <c r="Q107" s="6"/>
      <c r="R107" s="7">
        <v>10</v>
      </c>
      <c r="S107" s="8">
        <v>110182.36</v>
      </c>
      <c r="T107">
        <f t="shared" si="16"/>
        <v>91818.633333333331</v>
      </c>
      <c r="U107">
        <f t="shared" si="26"/>
        <v>11018.236000000001</v>
      </c>
      <c r="V107" s="2">
        <v>11018.236000000001</v>
      </c>
      <c r="Z107">
        <f t="shared" si="27"/>
        <v>13221.8832</v>
      </c>
      <c r="AB107">
        <v>11018.236000000001</v>
      </c>
      <c r="AC107" s="7">
        <f t="shared" si="18"/>
        <v>110182.36000000002</v>
      </c>
    </row>
    <row r="108" spans="1:29" ht="30" customHeight="1" x14ac:dyDescent="0.25">
      <c r="A108">
        <v>106</v>
      </c>
      <c r="B108" s="3" t="s">
        <v>235</v>
      </c>
      <c r="C108" s="4" t="s">
        <v>236</v>
      </c>
      <c r="D108" s="5" t="s">
        <v>20</v>
      </c>
      <c r="E108" s="6"/>
      <c r="F108" s="6"/>
      <c r="G108" s="6"/>
      <c r="H108" s="7">
        <v>40</v>
      </c>
      <c r="I108" s="6"/>
      <c r="J108" s="6"/>
      <c r="K108" s="6"/>
      <c r="L108" s="6"/>
      <c r="M108" s="6"/>
      <c r="N108" s="6"/>
      <c r="O108" s="6"/>
      <c r="P108" s="6"/>
      <c r="Q108" s="6"/>
      <c r="R108" s="7">
        <v>40</v>
      </c>
      <c r="S108" s="8">
        <v>440729.44</v>
      </c>
      <c r="T108">
        <f t="shared" si="16"/>
        <v>367274.53333333333</v>
      </c>
      <c r="U108">
        <f t="shared" si="26"/>
        <v>11018.236000000001</v>
      </c>
      <c r="V108"/>
      <c r="AB108" s="2">
        <v>11018.236000000001</v>
      </c>
      <c r="AC108" s="7">
        <f t="shared" si="18"/>
        <v>440729.44000000006</v>
      </c>
    </row>
    <row r="109" spans="1:29" ht="30" customHeight="1" x14ac:dyDescent="0.25">
      <c r="A109">
        <v>107</v>
      </c>
      <c r="B109" s="3" t="s">
        <v>237</v>
      </c>
      <c r="C109" s="4" t="s">
        <v>238</v>
      </c>
      <c r="D109" s="5" t="s">
        <v>20</v>
      </c>
      <c r="E109" s="6"/>
      <c r="F109" s="6"/>
      <c r="G109" s="6"/>
      <c r="H109" s="7">
        <v>20</v>
      </c>
      <c r="I109" s="6"/>
      <c r="J109" s="6"/>
      <c r="K109" s="6"/>
      <c r="L109" s="6"/>
      <c r="M109" s="6"/>
      <c r="N109" s="6"/>
      <c r="O109" s="6"/>
      <c r="P109" s="6"/>
      <c r="Q109" s="6"/>
      <c r="R109" s="7">
        <v>20</v>
      </c>
      <c r="S109" s="8">
        <v>227963.51</v>
      </c>
      <c r="T109">
        <f t="shared" si="16"/>
        <v>189969.59166666667</v>
      </c>
      <c r="U109">
        <f t="shared" si="26"/>
        <v>11398.175500000001</v>
      </c>
      <c r="V109"/>
      <c r="AB109" s="2">
        <v>11398.175500000001</v>
      </c>
      <c r="AC109" s="7">
        <f t="shared" si="18"/>
        <v>227963.51</v>
      </c>
    </row>
    <row r="110" spans="1:29" ht="30" customHeight="1" x14ac:dyDescent="0.25">
      <c r="A110">
        <v>108</v>
      </c>
      <c r="B110" s="3" t="s">
        <v>239</v>
      </c>
      <c r="C110" s="4" t="s">
        <v>240</v>
      </c>
      <c r="D110" s="5" t="s">
        <v>20</v>
      </c>
      <c r="E110" s="6"/>
      <c r="F110" s="6"/>
      <c r="G110" s="6"/>
      <c r="H110" s="7">
        <v>5</v>
      </c>
      <c r="I110" s="6"/>
      <c r="J110" s="6"/>
      <c r="K110" s="6"/>
      <c r="L110" s="6"/>
      <c r="M110" s="6"/>
      <c r="N110" s="6"/>
      <c r="O110" s="6"/>
      <c r="P110" s="6"/>
      <c r="Q110" s="6"/>
      <c r="R110" s="7">
        <v>5</v>
      </c>
      <c r="S110" s="8">
        <v>56990.879999999997</v>
      </c>
      <c r="T110">
        <f t="shared" si="16"/>
        <v>47492.4</v>
      </c>
      <c r="U110">
        <f t="shared" si="26"/>
        <v>11398.175999999999</v>
      </c>
      <c r="V110"/>
      <c r="AB110" s="2">
        <v>11398.175500000001</v>
      </c>
      <c r="AC110" s="7">
        <f t="shared" si="18"/>
        <v>56990.877500000002</v>
      </c>
    </row>
    <row r="111" spans="1:29" ht="30" customHeight="1" x14ac:dyDescent="0.25">
      <c r="A111">
        <v>109</v>
      </c>
      <c r="B111" s="3" t="s">
        <v>241</v>
      </c>
      <c r="C111" s="4" t="s">
        <v>242</v>
      </c>
      <c r="D111" s="5" t="s">
        <v>20</v>
      </c>
      <c r="E111" s="6"/>
      <c r="F111" s="6"/>
      <c r="G111" s="6"/>
      <c r="H111" s="7">
        <v>5</v>
      </c>
      <c r="I111" s="6"/>
      <c r="J111" s="6"/>
      <c r="K111" s="6"/>
      <c r="L111" s="6"/>
      <c r="M111" s="6"/>
      <c r="N111" s="6"/>
      <c r="O111" s="6"/>
      <c r="P111" s="6"/>
      <c r="Q111" s="6"/>
      <c r="R111" s="7">
        <v>5</v>
      </c>
      <c r="S111" s="8">
        <v>17784</v>
      </c>
      <c r="T111">
        <f t="shared" si="16"/>
        <v>14820</v>
      </c>
      <c r="U111">
        <f t="shared" si="26"/>
        <v>3556.8</v>
      </c>
      <c r="V111"/>
      <c r="AB111" s="11">
        <v>3556.8</v>
      </c>
      <c r="AC111" s="7">
        <f t="shared" si="18"/>
        <v>17784</v>
      </c>
    </row>
    <row r="112" spans="1:29" ht="30" customHeight="1" x14ac:dyDescent="0.25">
      <c r="A112">
        <v>110</v>
      </c>
      <c r="B112" s="3" t="s">
        <v>243</v>
      </c>
      <c r="C112" s="4" t="s">
        <v>244</v>
      </c>
      <c r="D112" s="5" t="s">
        <v>20</v>
      </c>
      <c r="E112" s="6"/>
      <c r="F112" s="6"/>
      <c r="G112" s="7">
        <v>4</v>
      </c>
      <c r="H112" s="7">
        <v>5</v>
      </c>
      <c r="I112" s="6"/>
      <c r="J112" s="6"/>
      <c r="K112" s="7">
        <v>5</v>
      </c>
      <c r="L112" s="6"/>
      <c r="M112" s="6"/>
      <c r="N112" s="6"/>
      <c r="O112" s="6"/>
      <c r="P112" s="6"/>
      <c r="Q112" s="7">
        <v>2</v>
      </c>
      <c r="R112" s="7">
        <v>16</v>
      </c>
      <c r="S112" s="8">
        <v>51822.720000000001</v>
      </c>
      <c r="T112">
        <f t="shared" si="16"/>
        <v>43185.600000000006</v>
      </c>
      <c r="U112" s="2">
        <v>3703.7</v>
      </c>
      <c r="V112"/>
      <c r="AB112" s="2">
        <v>3703.7</v>
      </c>
      <c r="AC112" s="7">
        <f t="shared" si="18"/>
        <v>59259.199999999997</v>
      </c>
    </row>
    <row r="113" spans="1:29" ht="30" customHeight="1" x14ac:dyDescent="0.25">
      <c r="A113">
        <v>111</v>
      </c>
      <c r="B113" s="3" t="s">
        <v>245</v>
      </c>
      <c r="C113" s="4" t="s">
        <v>246</v>
      </c>
      <c r="D113" s="5" t="s">
        <v>20</v>
      </c>
      <c r="E113" s="6"/>
      <c r="F113" s="6"/>
      <c r="G113" s="7">
        <v>2</v>
      </c>
      <c r="H113" s="7">
        <v>5</v>
      </c>
      <c r="I113" s="6"/>
      <c r="J113" s="6"/>
      <c r="K113" s="7">
        <v>3</v>
      </c>
      <c r="L113" s="6"/>
      <c r="M113" s="6"/>
      <c r="N113" s="6"/>
      <c r="O113" s="6"/>
      <c r="P113" s="6"/>
      <c r="Q113" s="6"/>
      <c r="R113" s="7">
        <v>10</v>
      </c>
      <c r="S113" s="8">
        <v>44999.93</v>
      </c>
      <c r="T113">
        <f t="shared" si="16"/>
        <v>37499.941666666666</v>
      </c>
      <c r="U113">
        <f t="shared" si="17"/>
        <v>3749.9941666666664</v>
      </c>
      <c r="V113" s="2">
        <v>4783.33</v>
      </c>
      <c r="Z113">
        <f t="shared" ref="Z113:Z114" si="28">V113*1.2</f>
        <v>5739.9960000000001</v>
      </c>
      <c r="AB113" s="2">
        <v>4783.33</v>
      </c>
      <c r="AC113" s="7">
        <f t="shared" si="18"/>
        <v>47833.3</v>
      </c>
    </row>
    <row r="114" spans="1:29" ht="30" customHeight="1" x14ac:dyDescent="0.25">
      <c r="A114">
        <v>112</v>
      </c>
      <c r="B114" s="3" t="s">
        <v>247</v>
      </c>
      <c r="C114" s="4" t="s">
        <v>248</v>
      </c>
      <c r="D114" s="5" t="s">
        <v>20</v>
      </c>
      <c r="E114" s="6"/>
      <c r="F114" s="6"/>
      <c r="G114" s="6"/>
      <c r="H114" s="7">
        <v>2</v>
      </c>
      <c r="I114" s="6"/>
      <c r="J114" s="6"/>
      <c r="K114" s="6"/>
      <c r="L114" s="6"/>
      <c r="M114" s="6"/>
      <c r="N114" s="6"/>
      <c r="O114" s="6"/>
      <c r="P114" s="6"/>
      <c r="Q114" s="6"/>
      <c r="R114" s="7">
        <v>2</v>
      </c>
      <c r="S114" s="8">
        <v>31320</v>
      </c>
      <c r="T114">
        <f t="shared" si="16"/>
        <v>26100</v>
      </c>
      <c r="U114">
        <f t="shared" si="17"/>
        <v>13050</v>
      </c>
      <c r="V114" s="12">
        <v>14500</v>
      </c>
      <c r="Z114">
        <f t="shared" si="28"/>
        <v>17400</v>
      </c>
      <c r="AB114" s="12">
        <v>14500</v>
      </c>
      <c r="AC114" s="7">
        <f t="shared" si="18"/>
        <v>29000</v>
      </c>
    </row>
    <row r="115" spans="1:29" ht="30" customHeight="1" x14ac:dyDescent="0.25">
      <c r="A115">
        <v>113</v>
      </c>
      <c r="B115" s="3" t="s">
        <v>249</v>
      </c>
      <c r="C115" s="4" t="s">
        <v>250</v>
      </c>
      <c r="D115" s="5" t="s">
        <v>20</v>
      </c>
      <c r="E115" s="6"/>
      <c r="F115" s="6"/>
      <c r="G115" s="6"/>
      <c r="H115" s="7">
        <v>5</v>
      </c>
      <c r="I115" s="6"/>
      <c r="J115" s="6"/>
      <c r="K115" s="7">
        <v>5</v>
      </c>
      <c r="L115" s="6"/>
      <c r="M115" s="6"/>
      <c r="N115" s="6"/>
      <c r="O115" s="6"/>
      <c r="P115" s="6"/>
      <c r="Q115" s="6"/>
      <c r="R115" s="7">
        <v>10</v>
      </c>
      <c r="S115" s="8">
        <v>39960</v>
      </c>
      <c r="T115">
        <f t="shared" si="16"/>
        <v>33300</v>
      </c>
      <c r="U115" s="2">
        <f t="shared" si="17"/>
        <v>3330</v>
      </c>
      <c r="V115"/>
      <c r="AB115">
        <v>3330</v>
      </c>
      <c r="AC115" s="7">
        <f t="shared" si="18"/>
        <v>33300</v>
      </c>
    </row>
    <row r="116" spans="1:29" ht="30" customHeight="1" x14ac:dyDescent="0.25">
      <c r="B116" s="16" t="s">
        <v>16</v>
      </c>
      <c r="C116" s="16"/>
      <c r="D116" s="17"/>
      <c r="E116" s="18">
        <v>12735</v>
      </c>
      <c r="F116" s="18">
        <v>10806</v>
      </c>
      <c r="G116" s="18">
        <v>12510</v>
      </c>
      <c r="H116" s="18">
        <v>58210</v>
      </c>
      <c r="I116" s="18">
        <v>29612</v>
      </c>
      <c r="J116" s="19">
        <v>200</v>
      </c>
      <c r="K116" s="18">
        <v>5406</v>
      </c>
      <c r="L116" s="18">
        <v>2299</v>
      </c>
      <c r="M116" s="19">
        <v>883</v>
      </c>
      <c r="N116" s="18">
        <v>4890</v>
      </c>
      <c r="O116" s="18">
        <v>4474</v>
      </c>
      <c r="P116" s="19">
        <v>100</v>
      </c>
      <c r="Q116" s="18">
        <v>2252</v>
      </c>
      <c r="R116" s="18">
        <v>144377</v>
      </c>
      <c r="S116" s="20">
        <f>SUM(S2:S115)</f>
        <v>42217677.949999981</v>
      </c>
      <c r="V116"/>
      <c r="AC116" s="21">
        <f>SUM(AC2:AC115)</f>
        <v>46963203.923499987</v>
      </c>
    </row>
  </sheetData>
  <autoFilter ref="A1:AF116" xr:uid="{9FE96090-F0D6-43C9-B02E-A126B12725CC}">
    <filterColumn colId="17" showButton="0"/>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2026-06-29T07:54:56Z</dcterms:created>
  <dcterms:modified xsi:type="dcterms:W3CDTF">2026-07-01T07:13:49Z</dcterms:modified>
</cp:coreProperties>
</file>