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tabRatio="545" activeTab="0"/>
  </bookViews>
  <sheets>
    <sheet name="Inteligen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<sst xmlns="http://schemas.openxmlformats.org/spreadsheetml/2006/main" count="509" uniqueCount="332">
  <si>
    <t>Nr. de ord.</t>
  </si>
  <si>
    <t>Denumire Nouă</t>
  </si>
  <si>
    <t>Specificații TEHNICE NOI</t>
  </si>
  <si>
    <t>Unitatea de măsură</t>
  </si>
  <si>
    <t>Preț cu TVA estimativ 
(MDL)</t>
  </si>
  <si>
    <t>IMSP ASOCIATIA MEDICALA TERITORIALA BUIUCANI</t>
  </si>
  <si>
    <t>IMSP ASOCIATIA MEDICALA TERITORIALA CIOCANA</t>
  </si>
  <si>
    <t>IMSP INSTITUTUL DE FTIZIOPNEUMOLOGIE CHIRIL DRAGANIUC</t>
  </si>
  <si>
    <t>IMSP INSTITUTUL DE MEDICINA URGENTA</t>
  </si>
  <si>
    <t>IMSP INSTITUTUL MAMEI SI COPILULUI</t>
  </si>
  <si>
    <t>IMSP INSTITUTUL ONCOLOGIC</t>
  </si>
  <si>
    <t>IMSP POLICLINICA DE STAT</t>
  </si>
  <si>
    <t>IMSP SPITALUL CLINIC DE PSIHIATRIE</t>
  </si>
  <si>
    <t>IMSP SPITALUL CLINIC DE TRAUMATOLOGIE SI ORTOPEDIE</t>
  </si>
  <si>
    <t>IMSP SPITALUL CLINIC MUNICIPAL DE COPII NR 1</t>
  </si>
  <si>
    <t>IMSP SPITALUL CLINIC MUNICIPAL GHEORGHE PALADI</t>
  </si>
  <si>
    <t>IMSP SPITALUL CLINIC MUNICIPAL SFANTA TREIME</t>
  </si>
  <si>
    <t>IMSP SPITALUL CLINIC REPUBLICAN TIMOFEI MOSNEAGA</t>
  </si>
  <si>
    <t>IMSP SPITALUL DE DERMATOLOGIE SI MALADII COMUNICABILE</t>
  </si>
  <si>
    <t>IMSP SPITALUL RAIONAL ANENII NOI</t>
  </si>
  <si>
    <t>SERVICIUL MEDICAL AL MINISTERULUI AFACERILOR INTERNE</t>
  </si>
  <si>
    <t>Cantitatea Totală</t>
  </si>
  <si>
    <t>Column1</t>
  </si>
  <si>
    <t>Acid fosforic</t>
  </si>
  <si>
    <t>Acid fosforic
Tipul reagentului - Lichid
Ambalaj - pînă la 100 ml</t>
  </si>
  <si>
    <t>ml</t>
  </si>
  <si>
    <t>Acid nalidixic</t>
  </si>
  <si>
    <t>disc</t>
  </si>
  <si>
    <t>Agar Agar (Difco)</t>
  </si>
  <si>
    <t>Agar Agar (Difco)
Tipul reagentului - Anhidru
Ambalaj - pînă la 0,5 kg</t>
  </si>
  <si>
    <t>kg</t>
  </si>
  <si>
    <t xml:space="preserve">Agar anaerobic pentru
cultivarea bacteriilor
anaerobe specia
Clostridium specias </t>
  </si>
  <si>
    <t xml:space="preserve">Agar hiperclorurat cu manitol </t>
  </si>
  <si>
    <t>Agar hiperclorurat cu manitol 
Tipul reagenţilor – dehidratat; amb – 0,5 kg</t>
  </si>
  <si>
    <t>Amidon</t>
  </si>
  <si>
    <t>Amidon
Tipul reagentului - Anhidru
Ambalaj - pînă la 100 g</t>
  </si>
  <si>
    <t>Gram</t>
  </si>
  <si>
    <t>Amidon
Tipul reagentului - Anhidru
Ambalaj - pînă la 0,25 kg</t>
  </si>
  <si>
    <t xml:space="preserve">Amikacin </t>
  </si>
  <si>
    <t>Amoxicillin + Acid clavulanic  (Amoxiclav)</t>
  </si>
  <si>
    <t>Amphotericin B</t>
  </si>
  <si>
    <t xml:space="preserve">Ampicillin </t>
  </si>
  <si>
    <t xml:space="preserve">Anaerogen </t>
  </si>
  <si>
    <t>Litru</t>
  </si>
  <si>
    <t>Arginina</t>
  </si>
  <si>
    <t>Tipul reagentului - Anhidru
Ambalaj - pînă la 0,25 kg</t>
  </si>
  <si>
    <t>Bacitracin 6000 E</t>
  </si>
  <si>
    <t>Tipul reagentului - Anhidru
Bacitracin 6000 E</t>
  </si>
  <si>
    <t>gram</t>
  </si>
  <si>
    <t>Bila</t>
  </si>
  <si>
    <t>Tipul reagentului - Anhidru 
Ambalaj - pînă la 0,5 kg</t>
  </si>
  <si>
    <t xml:space="preserve">Cefazolin </t>
  </si>
  <si>
    <t>Cefepim</t>
  </si>
  <si>
    <t>Cefoperazon +Sulbactam</t>
  </si>
  <si>
    <t>Cefotaxim</t>
  </si>
  <si>
    <t>Cefoxitin</t>
  </si>
  <si>
    <t>Ceftazidim</t>
  </si>
  <si>
    <t>Ceftazidim+Avibactam</t>
  </si>
  <si>
    <t>Ceftriaxon</t>
  </si>
  <si>
    <t xml:space="preserve">Chloramfenicol </t>
  </si>
  <si>
    <t xml:space="preserve">Clindamicin </t>
  </si>
  <si>
    <t>Clorura de potasiu</t>
  </si>
  <si>
    <t>Tipul reagentului - Anhidru 
Ambalaj - pînă la 10 g</t>
  </si>
  <si>
    <t>Cloxacilin</t>
  </si>
  <si>
    <t>Set</t>
  </si>
  <si>
    <t xml:space="preserve">Set pentru detectarea beta-lactamazelor cu spectru extins la enterobacterale </t>
  </si>
  <si>
    <t>Co-Trimoxazol (Sulfamethoxazol + Trimetoprim)</t>
  </si>
  <si>
    <t>Disc cu optohin</t>
  </si>
  <si>
    <t>Soluție de optohin impregnata pe rondele in ambalaj de până la 100buc</t>
  </si>
  <si>
    <t>Disc V  Factor p/u identificarea Haemophilus</t>
  </si>
  <si>
    <t>Disc X  Factor p/u identificarea Haemophilus</t>
  </si>
  <si>
    <t>Discuri cu optohina,
novobiocina, bila</t>
  </si>
  <si>
    <t>Discuri impregnate cu soluție de optohina,
novobiocina și bila, în ambalaj de până la 100buc</t>
  </si>
  <si>
    <t>Enterococcagar</t>
  </si>
  <si>
    <t>Enterococagar/Bile Aesculin Azide Agar, Tipul reagenţilor – dehidratat; amb – 0,5 kg</t>
  </si>
  <si>
    <t xml:space="preserve">Erythromycin </t>
  </si>
  <si>
    <t>Escherichia coli (E.coli) AТСС 25922, Tulpini liofilizat, set până la 10 discuri</t>
  </si>
  <si>
    <t>ETest  Penicillin 0,002-32 mcg/ml 30 stripuri</t>
  </si>
  <si>
    <t>Etest Penicillin 0,002-32 mcg/ml, Set până la 30 Stripuri (bucată)</t>
  </si>
  <si>
    <t>ETest  Vancomycin 0,016-256 mcg/ml 30 stripuri</t>
  </si>
  <si>
    <t>ETest  Vancomycin 0,016-256 mcg/ml, Set până la 30 Stripuri (bucată)</t>
  </si>
  <si>
    <t>FeCl3</t>
  </si>
  <si>
    <t>Fenilalanin Agar</t>
  </si>
  <si>
    <t>Fluconazol</t>
  </si>
  <si>
    <t>Fosfomicin</t>
  </si>
  <si>
    <t xml:space="preserve">Furazolidon </t>
  </si>
  <si>
    <t>Tipul reagentului - Anhidru
Ambalaj - pînă la 0,5 kg</t>
  </si>
  <si>
    <t>Geloza Bismut-Sulfit (Geloza Vismut-Sulfit)</t>
  </si>
  <si>
    <t xml:space="preserve">Geloza cu sânge Columbia </t>
  </si>
  <si>
    <t xml:space="preserve">Gentamicin </t>
  </si>
  <si>
    <t>Glucoza</t>
  </si>
  <si>
    <t>Tipul reagentului - Anhidru 
Ambalaj - pînă la 0,25 kg</t>
  </si>
  <si>
    <t>Tipul reagentului - Anhidru 
Ambalaj - pînă la 1 kg</t>
  </si>
  <si>
    <t>GRM-agar</t>
  </si>
  <si>
    <t>Hidrocarbonat de sodiu</t>
  </si>
  <si>
    <t>Hidrogen fosfat de potasiu</t>
  </si>
  <si>
    <t>Tipul reagentului - Anhidru 
Ambalaj - pînă la 800 g</t>
  </si>
  <si>
    <t xml:space="preserve"> Test rapid de aglutinare cu latex pentru gruparea streptococilor </t>
  </si>
  <si>
    <t>Teste</t>
  </si>
  <si>
    <t>Imipenem</t>
  </si>
  <si>
    <t xml:space="preserve">Indicator biologic Bacillus stearothtermophilus  spore </t>
  </si>
  <si>
    <t>Indicator biologic Bacillus stearothtermophilus  spore de până la strip 25/ambalaj</t>
  </si>
  <si>
    <t>Indol (teste)</t>
  </si>
  <si>
    <t>Teste cu indol. În flacoane de până la 25 teste</t>
  </si>
  <si>
    <t>Itraconazol</t>
  </si>
  <si>
    <t xml:space="preserve">Klebsiella pneumoniae (K. pneumoniae) ssp pneumoniae </t>
  </si>
  <si>
    <t>KOH, 0,25 kg</t>
  </si>
  <si>
    <t>Tipul reagentului - Anhidru 
Ambalaj - pînă la 0.25 kg</t>
  </si>
  <si>
    <t>KOH, 0,5 kg</t>
  </si>
  <si>
    <t>Tipul reagentului - Anhidru 
Ambalaj - pînă la 0.5 kg</t>
  </si>
  <si>
    <t>Lactobacagar</t>
  </si>
  <si>
    <t>Lactoza</t>
  </si>
  <si>
    <t>Levofloxacin</t>
  </si>
  <si>
    <t>Lizina</t>
  </si>
  <si>
    <t>Maltoza</t>
  </si>
  <si>
    <t>Tipul reagentului - Anhidru 
Ambalaj - pînă la 0,1 kg</t>
  </si>
  <si>
    <t>Manitol (Manit)</t>
  </si>
  <si>
    <t>Manoza</t>
  </si>
  <si>
    <t>Kit p/u detecterea rapida a carbapenemazei</t>
  </si>
  <si>
    <t>Mediu agar baza-sânge</t>
  </si>
  <si>
    <t>Agar bază cu triptoză şi extract de drojdii pentru geloză sînge(Columbia )
Tipul reagenţilor – dehidratat; amb – 0,5 kg</t>
  </si>
  <si>
    <t xml:space="preserve">Mediu anaerobic de tioglicolat (Anaerobic tioglycolat
medium base) recomandat
pentru cultivarea
anaerobilor </t>
  </si>
  <si>
    <t>Mediu Bifidobacterium broth (bulion)</t>
  </si>
  <si>
    <t>Mediu Bifidobacterium broth (bulion), Tipul reagenţilor – dehidratat; amb – 0,5 kg</t>
  </si>
  <si>
    <t xml:space="preserve">Mediu cu selenit </t>
  </si>
  <si>
    <t>Mediu cu selenit  
Tipul reagentului - Anhidru 
Ambalaj - pînă la 0,5 kg</t>
  </si>
  <si>
    <t>Flacon</t>
  </si>
  <si>
    <t xml:space="preserve">Mediu Endo </t>
  </si>
  <si>
    <t>Mediul Endo, Tipul reagenţilor – dehidratat; amb – 0,5 kg</t>
  </si>
  <si>
    <t>Mediu Kligler</t>
  </si>
  <si>
    <t>Mediu Muller-Hinton</t>
  </si>
  <si>
    <t>Mediu Muller-Hinton agar cu 2% glucoza si albastru de metilen</t>
  </si>
  <si>
    <t>Muller-Hinton agar cu 2% glucoza si albastru de metilen</t>
  </si>
  <si>
    <t>Mediu PA broth</t>
  </si>
  <si>
    <t>Mediu PA broth
Tipul reagenţilor – dehidratat; amb – 0,5 kg</t>
  </si>
  <si>
    <t>Mediu Pizu</t>
  </si>
  <si>
    <t xml:space="preserve">Mediu saburoud
(Anhidru) </t>
  </si>
  <si>
    <t>Mediu semilichid cu ser</t>
  </si>
  <si>
    <t>Mediu semilichid cu ser
Tipul reagentului - Anhidru 
Ambalaj - pînă la 0,5 kg</t>
  </si>
  <si>
    <t>Mediu Simmons</t>
  </si>
  <si>
    <t>Mediul Simmons
Tipul reagenţilor – dehidratat; amb – 0,5 kg</t>
  </si>
  <si>
    <t>Mediu tioglucolat</t>
  </si>
  <si>
    <t>Mediul Tioglicolic, Tipul reagenţilor – dehidratat; amb – 0,5 kg</t>
  </si>
  <si>
    <t>Mediul de transport de tip
Amies</t>
  </si>
  <si>
    <t>Bucată</t>
  </si>
  <si>
    <t>Mediul MacConkey agar</t>
  </si>
  <si>
    <t>Mediul nr. 15</t>
  </si>
  <si>
    <t>Mediul nr. 15
Tipul reagentului - Anhidru
Ambalaj - pînă la 0,5 kg</t>
  </si>
  <si>
    <t>Mediul Rappaport-Vassiladis</t>
  </si>
  <si>
    <t xml:space="preserve">Mediul Rappaport-Vassiladis
Tipul reagenţilor – dehidratat; amb – 0,5 kg
</t>
  </si>
  <si>
    <t>Mediul Saburoud  cu Chloramfenicol</t>
  </si>
  <si>
    <t>Mediul Saburoud cu Chloramfenicol. Tipul reagenţilor – dehidratat; amb – 0,5 kg</t>
  </si>
  <si>
    <t>Mediul Saburoud lichid (bulion)</t>
  </si>
  <si>
    <t>Mediul SS (Salmonella,
Shigella)</t>
  </si>
  <si>
    <t>Mediul SS (salmonella, shigella)
Tipul reagenţilor – dehidratat; amb – 0,5 kg</t>
  </si>
  <si>
    <t>Meropenem</t>
  </si>
  <si>
    <t xml:space="preserve">MIC Strip Colistin </t>
  </si>
  <si>
    <t>Sistem pentru testarea sensibilității la colistină cu metoda  microdiluției în bulion 40 teste</t>
  </si>
  <si>
    <t xml:space="preserve">Moxifloxacin </t>
  </si>
  <si>
    <t>Na2SO3</t>
  </si>
  <si>
    <t>Na2SO3
Tipul reagentului - Anhidru Ambalaj - pînă la 0,25 kg</t>
  </si>
  <si>
    <t>NaCl</t>
  </si>
  <si>
    <t>NaCl
Tipul reagentului - Anhidru Ambalaj - pînă la 0,5 kg</t>
  </si>
  <si>
    <t xml:space="preserve">Neomycin </t>
  </si>
  <si>
    <t>Netilmicin</t>
  </si>
  <si>
    <t xml:space="preserve">Nitrofurantoin </t>
  </si>
  <si>
    <t>Nitroxolin</t>
  </si>
  <si>
    <t xml:space="preserve">Norfloxacin  </t>
  </si>
  <si>
    <t>Novobiocin</t>
  </si>
  <si>
    <t>Nystatin</t>
  </si>
  <si>
    <t xml:space="preserve">Ofloxacin </t>
  </si>
  <si>
    <t>ONPG</t>
  </si>
  <si>
    <t>Ornitina</t>
  </si>
  <si>
    <t>Ornitina
Tipul reagentului - Anhidru  Ambalaj - pînă la 0,25 kg</t>
  </si>
  <si>
    <t>Oxacillin</t>
  </si>
  <si>
    <t>Oxidaza</t>
  </si>
  <si>
    <t>Disc cu oxidaza, e in ambalaj de până la 50buc</t>
  </si>
  <si>
    <t>Penicilină-G</t>
  </si>
  <si>
    <t>Peptonă fermentativă uscată</t>
  </si>
  <si>
    <t>Tipul reagentului - Anhidru Ambalaj - pînă la 0,25 kg</t>
  </si>
  <si>
    <t>Phenilalanine Malonate broth (bulion)</t>
  </si>
  <si>
    <t>Phenilalanine Malonate broth( bulion), Tipul reagenţilor – dehidratat; amb – 0,1 kg</t>
  </si>
  <si>
    <t>Piperacillin + Tazobactam</t>
  </si>
  <si>
    <t>Plasma de iepure</t>
  </si>
  <si>
    <t>Plasma de iepure liofilizata 5ml/flacon</t>
  </si>
  <si>
    <t>Resazurin-indicator  al anaerobiozei</t>
  </si>
  <si>
    <t xml:space="preserve"> Resazurin-indicator  al anaerobiozei</t>
  </si>
  <si>
    <t>Ser bovin</t>
  </si>
  <si>
    <t>Ser bovin Tipul reagentului - Anhidru  Ambalaj - pînă la 0,5 kg</t>
  </si>
  <si>
    <t>Ser diagnostic polivalent Salmonelozic OMA</t>
  </si>
  <si>
    <t>Ser diagnostic polivalent Salmonelozic OMA, mb – flacon 3 ml</t>
  </si>
  <si>
    <t xml:space="preserve">Ser diagnostic Salmonella monovalent O4 </t>
  </si>
  <si>
    <t>Ser diagnostic Salmonella monovalent O4, amb – flacon 1 ml</t>
  </si>
  <si>
    <t>Ser diagnostic Salmonella monovalent O9</t>
  </si>
  <si>
    <t>Ser diagnostic Salmonella monovalent O9, amb – flacon 1 ml</t>
  </si>
  <si>
    <t>Seruri diagnostice
polivalente Shigella sonnei;
boydii; Flexneri I - VI;
dysenteriae 1-12</t>
  </si>
  <si>
    <t>Fiolă</t>
  </si>
  <si>
    <t>Seruri Polivalent
Salmonella A,B,C,D,E
si monovalent</t>
  </si>
  <si>
    <t xml:space="preserve">Sistem universal aerobi, anaerobi, microaerofili și fungi pentru hemocultură </t>
  </si>
  <si>
    <t>cu mediu lichid 80 ml și indicator, flacon unic maturi și copii (Signal Blood Culture System)</t>
  </si>
  <si>
    <t>Sistema de transport cu mediu Cary-Blair</t>
  </si>
  <si>
    <t>Soluţie de fuxină fenicată Ziehl pentru colorarea Gram</t>
  </si>
  <si>
    <t>Suspensie de galbenuş</t>
  </si>
  <si>
    <t>Test rapid pentru determinarea glutamat dehidrogenazei (GDH) in materii fecale prin metoda cromotografica</t>
  </si>
  <si>
    <t>Test rapid pentru determinarea toxinelor A si B a Clostridium difficile in materii fecale prin metoda imunocromatografica</t>
  </si>
  <si>
    <t>Teste pentru aprecierea pH mediilor</t>
  </si>
  <si>
    <t xml:space="preserve">Teste pentru determinarea indolului cu reactiv Covac  </t>
  </si>
  <si>
    <t>Teste pentru determinarea indolului cu reactiv Covac ambalare  până la 25 teste</t>
  </si>
  <si>
    <t xml:space="preserve">Tetracyclin </t>
  </si>
  <si>
    <t>Tetrametilparafenildiamina</t>
  </si>
  <si>
    <t>Tetrametilparafenildiamina, Tipul reagentului - Anhidru 
Ambalaj - pînă la 25 g</t>
  </si>
  <si>
    <t xml:space="preserve">Tobramicin </t>
  </si>
  <si>
    <t>Tripl Sugar Iron Agar</t>
  </si>
  <si>
    <t>Trusa KIT- meningitides
(Tipul reagentului - Lichid)</t>
  </si>
  <si>
    <t>Tulpina-tip pentru control și pașaportizare</t>
  </si>
  <si>
    <t xml:space="preserve">Pentru pregătirea tulpinelor-tip de control și pașaportizare
Tipul reagentului - Anhidru </t>
  </si>
  <si>
    <t xml:space="preserve">Vancomycin </t>
  </si>
  <si>
    <t>Voriconazol</t>
  </si>
  <si>
    <t>Zaharoză</t>
  </si>
  <si>
    <t>Reagent pentru transportare și păstrare materialului clinic «Транспортная среда с муколитиком (ТСМ)»</t>
  </si>
  <si>
    <t>Reagent pentru transportare și păstrare materialului clinic ( «Транспортная среда с муколитиком (ТСМ)»)
Aplicare: Colectare, păstrare, transportare materialului biologic
Ambalare până la 100</t>
  </si>
  <si>
    <t>IMSP Spitalul Clinic de Boli Infecțioase TOMA CIORBA</t>
  </si>
  <si>
    <t>Disc cu bila</t>
  </si>
  <si>
    <t xml:space="preserve">Enterococcus faecalis ATCC 29212 </t>
  </si>
  <si>
    <t>Enterococcus faecalis ATCC 29212, Tulpini liofilizate, set până la 10 discuri</t>
  </si>
  <si>
    <t>set</t>
  </si>
  <si>
    <t>Escherichia coli (E.coli) AТСС 25922</t>
  </si>
  <si>
    <t>Sistema de transport cu mediu Amies</t>
  </si>
  <si>
    <t>Tipul reagenţilor – dehidratat; amb – 0,5 kg</t>
  </si>
  <si>
    <t>Disc</t>
  </si>
  <si>
    <t>Pseudomonas aeruginosa (P. aeruginosa) AТСС 27853</t>
  </si>
  <si>
    <t xml:space="preserve"> Pseudomonas aeruginosa (P. aeruginosa) AТСС 27853, Tulpini liofilizate, set 10 discuri</t>
  </si>
  <si>
    <t>Staphylococcus aureus (S.aureus) AТСС 29213</t>
  </si>
  <si>
    <t>Staphylococcus aureus (S.aureus) AТСС 29213, Tulpini liofilizate, set 10 discuri.</t>
  </si>
  <si>
    <t>Suspensie de galbenuş, tipul reagenților lichid   amb. 100 ml</t>
  </si>
  <si>
    <r>
      <t xml:space="preserve">Anaerogen. </t>
    </r>
    <r>
      <rPr>
        <sz val="11"/>
        <color rgb="FFFF0000"/>
        <rFont val="Times New Roman"/>
        <family val="1"/>
      </rPr>
      <t>Ambalare până la 2,5 L</t>
    </r>
  </si>
  <si>
    <r>
      <rPr>
        <sz val="11"/>
        <color rgb="FFFF0000"/>
        <rFont val="Times New Roman"/>
        <family val="1"/>
      </rPr>
      <t xml:space="preserve">Set de discuri cu </t>
    </r>
    <r>
      <rPr>
        <sz val="11"/>
        <color theme="1"/>
        <rFont val="Times New Roman"/>
        <family val="1"/>
      </rPr>
      <t xml:space="preserve"> Ceftazidim 30mcg, Ceftazidim 30 mcg + Ac.clavulanic 10 mcg, </t>
    </r>
    <r>
      <rPr>
        <sz val="11"/>
        <color rgb="FFFF0000"/>
        <rFont val="Times New Roman"/>
        <family val="1"/>
      </rPr>
      <t>pentru detectarea beta-lactamazelor cu spectru extins la enterobacterale (echivalent cu Combi-Test), în cartușe 50-100 discuri.</t>
    </r>
  </si>
  <si>
    <r>
      <t xml:space="preserve">Bila impregnata pe rondele in ambalaj de  până la </t>
    </r>
    <r>
      <rPr>
        <sz val="11"/>
        <color rgb="FFFF0000"/>
        <rFont val="Times New Roman"/>
        <family val="1"/>
      </rPr>
      <t>100buc</t>
    </r>
  </si>
  <si>
    <r>
      <rPr>
        <sz val="11"/>
        <color rgb="FFFF0000"/>
        <rFont val="Times New Roman"/>
        <family val="1"/>
      </rPr>
      <t xml:space="preserve"> Test rapid de aglutinare cu latex pentru gruparea streptococilor din grupele Lancefield A, B, C, D, F și G din plăci de cultură ( echivalent cu</t>
    </r>
    <r>
      <rPr>
        <sz val="11"/>
        <color theme="1"/>
        <rFont val="Times New Roman"/>
        <family val="1"/>
      </rPr>
      <t>.HiStrept Latex Test Kit), set de până la  25 teste</t>
    </r>
  </si>
  <si>
    <r>
      <t>Klebsiella pneumoniae (K. pneumoniae) ssp pneumoniae (</t>
    </r>
    <r>
      <rPr>
        <sz val="11"/>
        <color rgb="FFFF0000"/>
        <rFont val="Times New Roman"/>
        <family val="1"/>
      </rPr>
      <t xml:space="preserve">echivalent cu </t>
    </r>
    <r>
      <rPr>
        <sz val="11"/>
        <color theme="1"/>
        <rFont val="Times New Roman"/>
        <family val="1"/>
      </rPr>
      <t>ATCC 700603), produce SHV -18, ESBL pozitiva 2 tulpini/ set (clsi și EUCAST control pozitiv pentru testarea ESBL), Tulpini liofilizate</t>
    </r>
  </si>
  <si>
    <r>
      <t>Kit p/u detecterea rapida a carbapenemazei</t>
    </r>
    <r>
      <rPr>
        <sz val="11"/>
        <color rgb="FFFF0000"/>
        <rFont val="Times New Roman"/>
        <family val="1"/>
      </rPr>
      <t xml:space="preserve"> (echivalent</t>
    </r>
    <r>
      <rPr>
        <sz val="11"/>
        <color theme="1"/>
        <rFont val="Times New Roman"/>
        <family val="1"/>
      </rPr>
      <t xml:space="preserve">  cu Mast Carba PAcE), Set până 48 de teste  </t>
    </r>
  </si>
  <si>
    <r>
      <t xml:space="preserve">Mediu anaerobic de tioglicolat (Anaerobic tioglycolat
medium base) recomandat
pentru cultivarea
anaerobilor </t>
    </r>
    <r>
      <rPr>
        <sz val="11"/>
        <color rgb="FFFF0000"/>
        <rFont val="Times New Roman"/>
        <family val="1"/>
      </rPr>
      <t xml:space="preserve">( echivalent nr. M1616)
</t>
    </r>
    <r>
      <rPr>
        <sz val="11"/>
        <rFont val="Times New Roman"/>
        <family val="1"/>
      </rPr>
      <t>Tipul reagentului - Anhidru 
Ambalaj - pînă la 0,5 kg</t>
    </r>
  </si>
  <si>
    <r>
      <t xml:space="preserve">ONPG determinarea activităţii β galactozidazei </t>
    </r>
    <r>
      <rPr>
        <sz val="11"/>
        <color rgb="FFFF0000"/>
        <rFont val="Times New Roman"/>
        <family val="1"/>
      </rPr>
      <t xml:space="preserve"> (Ortho-nitroPhenyl beta-D-galactopyranoside)</t>
    </r>
    <r>
      <rPr>
        <sz val="11"/>
        <color theme="1"/>
        <rFont val="Times New Roman"/>
        <family val="1"/>
      </rPr>
      <t xml:space="preserve">
Tipul reagentului - Anhidru Ambalaj - pînă la 0,5 kg</t>
    </r>
  </si>
  <si>
    <r>
      <t xml:space="preserve">Seruri diagnostice
polivalente Shigella sonnei;
boydii; Flexneri I - VI;
dysenteriae 1-12, Tipul reagentului - Lichid. </t>
    </r>
    <r>
      <rPr>
        <sz val="11"/>
        <color rgb="FFFF0000"/>
        <rFont val="Times New Roman"/>
        <family val="1"/>
      </rPr>
      <t>Volum fiolă de 1 ml</t>
    </r>
  </si>
  <si>
    <r>
      <t xml:space="preserve">Seruri Polivalent
Salmonella A,B,C,D,E
si monovalent, Tipul reagentului - Lichid
</t>
    </r>
    <r>
      <rPr>
        <sz val="11"/>
        <color rgb="FFFF0000"/>
        <rFont val="Times New Roman"/>
        <family val="1"/>
      </rPr>
      <t>Volum fiolă de 1 ml</t>
    </r>
  </si>
  <si>
    <t>Novobiocin 5mg (flacon 100 teste)</t>
  </si>
  <si>
    <t xml:space="preserve">Soluţie de fuxină fenicată Ziehl pentru colorarea Gram
Tipul reagenţilor – lichid; amb – 0,125 litri
</t>
  </si>
  <si>
    <r>
      <t xml:space="preserve">Netilmicin cu </t>
    </r>
    <r>
      <rPr>
        <sz val="11"/>
        <color rgb="FFFF0000"/>
        <rFont val="Times New Roman"/>
        <family val="1"/>
      </rPr>
      <t>10</t>
    </r>
    <r>
      <rPr>
        <sz val="11"/>
        <color theme="1"/>
        <rFont val="Times New Roman"/>
        <family val="1"/>
      </rPr>
      <t xml:space="preserve"> mcg de antibiotic, Flacoane de până la 100 discuri </t>
    </r>
  </si>
  <si>
    <r>
      <t xml:space="preserve"> Neomycin  cu </t>
    </r>
    <r>
      <rPr>
        <sz val="11"/>
        <color rgb="FFFF0000"/>
        <rFont val="Times New Roman"/>
        <family val="1"/>
      </rPr>
      <t>10-30</t>
    </r>
    <r>
      <rPr>
        <sz val="11"/>
        <color theme="1"/>
        <rFont val="Times New Roman"/>
        <family val="1"/>
      </rPr>
      <t xml:space="preserve"> mcg de antibiotic, Flacoane de până la 100 discuri</t>
    </r>
  </si>
  <si>
    <t xml:space="preserve">Cloxacilin 500 mcg/disc
livrarea in cartuse, pentru mediul Mueller-Hinton agar </t>
  </si>
  <si>
    <t>IMSP Spitalul Municipal Clinic de Copii V.Ignatenco</t>
  </si>
  <si>
    <t>Azytromicin</t>
  </si>
  <si>
    <t xml:space="preserve">Azytromicin în Flacoane până la 100 discuri </t>
  </si>
  <si>
    <t>Cefaclor</t>
  </si>
  <si>
    <t xml:space="preserve">Cefaclor cu 30 mcg de antibiotic, Flacoane de până la 100 discuri </t>
  </si>
  <si>
    <t>Cefoperazon</t>
  </si>
  <si>
    <t xml:space="preserve">Cefoperazon cu 75 mcg de antibiotic, Flacoane de până la 100 discuri </t>
  </si>
  <si>
    <t xml:space="preserve">Cefotaxim cu 30 mcg de antibiotic, Flacoane de până la 100 discuri </t>
  </si>
  <si>
    <t xml:space="preserve"> Ceftriaxon cu 10 mcg de antibiotic, Flacoane de până la 100 discuri</t>
  </si>
  <si>
    <t>Cefuroxim</t>
  </si>
  <si>
    <t xml:space="preserve">Ciprofloxacin </t>
  </si>
  <si>
    <t xml:space="preserve">Claritromycin </t>
  </si>
  <si>
    <t>Claritromycin  cu 15 mcg de antibiotic, Flacoane de până la 100 discuri</t>
  </si>
  <si>
    <t xml:space="preserve">Kit latex pentru  gruparea streptococului beta-hemolitic grupei A, B, C, D, F si G </t>
  </si>
  <si>
    <t>Kit pentru gruparea streptococului beta-hemolitic 
Forma de ambalarea: cutii de până la 50 teste</t>
  </si>
  <si>
    <t>Kit pentru identificarea 
enterobacteriilor</t>
  </si>
  <si>
    <t xml:space="preserve">Penicillin </t>
  </si>
  <si>
    <t xml:space="preserve"> Penicillin cu 1 unit de antibiotic, Flacoane de până la 100 discuri</t>
  </si>
  <si>
    <t>SIM medium</t>
  </si>
  <si>
    <t>SIM medium
Tipul reagenţilor – dehidratat; amb – 0,5 kg</t>
  </si>
  <si>
    <t xml:space="preserve">Standart McFarland de turbiditate 0,5 unităţi    </t>
  </si>
  <si>
    <t>Mc Farland standard de turbiditate
0,5 unităţi</t>
  </si>
  <si>
    <t>Soluţie iodo-iodurată (Lugol) pentru colorarea Gram</t>
  </si>
  <si>
    <t>Soluţie iodo-iodurată (Lugol) pentru colorarea Gram
Tipul reagenţilor – lichid; amb – 0,125 litri</t>
  </si>
  <si>
    <t>X Y factor</t>
  </si>
  <si>
    <t>Tipul reagentului - Anhidru. Livrare în flacon de până la 50 discuri</t>
  </si>
  <si>
    <t>Bacitracin (disc) 0,04-0,05 ME p/u S.pyogenes</t>
  </si>
  <si>
    <t>Disc cu bacitracin 0,04-0,05 ME p/u S.pyogenes</t>
  </si>
  <si>
    <t>UTI Clarity agar</t>
  </si>
  <si>
    <t>UTI Clarity agar - să nu necesite reagenți suplimentari                                                                  Tipul reagenţilor – dehidratat; amb – 0,5 kg</t>
  </si>
  <si>
    <t>Urea Indole Medium</t>
  </si>
  <si>
    <t>Urea Indole Medium
Tipul reagenţilor – dehidratat; amb – 0,5 kg</t>
  </si>
  <si>
    <t xml:space="preserve">Acid nalidixic 30 mcg/disc
livrarea in cartuse, pentru mediul Mueller-Hinton agar </t>
  </si>
  <si>
    <t>Agar anaerobic de sânge (Anaerobic blood agar base) pentru cultivarea
anaerobilor din substrate
clinice (echivalent Nr M 957A)
Tipul reagentului - Anhidru
Ambalaj - pînă la 0,5 kg</t>
  </si>
  <si>
    <t>Agar anaerobic pentru
cultivarea bacteriilor
anaerobe specia
Clostridium specias (echivalent nr. M228)
Tipul reagentului - Anhidru
Ambalaj - pînă la 0,5 kg</t>
  </si>
  <si>
    <t xml:space="preserve">Amikacină 30 mcg/disc 
livrarea in cartuse, pentru mediul Mueller-Hinton agar </t>
  </si>
  <si>
    <t xml:space="preserve">Amoxicillin + Acid clavulanic (Amoxiclav) 20/10 mcg/disc
livrarea in cartuse, pentru mediul Mueller-Hinton agar </t>
  </si>
  <si>
    <t xml:space="preserve">Amfotericină B 100 unit/disc
livrarea in cartuse pentru mediul Mueller-Hinton agar </t>
  </si>
  <si>
    <t xml:space="preserve">Ampicilină 10 mcg/disc
livrarea in cartuse, pentru mediul Mueller-Hinton agar </t>
  </si>
  <si>
    <t xml:space="preserve">Ampicilină 2 mcg/disc
livrarea in cartuse,  pentru mediul Mueller-Hinton agar </t>
  </si>
  <si>
    <t>Arginina
Tipul reagentului - Anhidru
Ambalaj - pînă la 0,25 kg</t>
  </si>
  <si>
    <t xml:space="preserve">Cefazolin 30 mcg/discclivrarea in cartuse,  pentru mediul Mueller-Hinton agar </t>
  </si>
  <si>
    <t xml:space="preserve">Cefepim 30 mcg/disc
livrarea in cartuse,  pentru mediul Mueller-Hinton agar </t>
  </si>
  <si>
    <t xml:space="preserve">Cefoperazon/Sulbactam 75/10 mcg/disc
livrarea in cartuse,  pentru mediul Mueller-Hinton agar </t>
  </si>
  <si>
    <t xml:space="preserve">Cefotaxime 5 mcg/disc livrarea in cartuse,  pentru mediul Mueller-Hinton agar </t>
  </si>
  <si>
    <t xml:space="preserve">Cefoxitin 30 mcg/disc
livrarea in cartuse,  C pentru mediul Mueller-Hinton agar </t>
  </si>
  <si>
    <t xml:space="preserve">Ceftazidim 10 mcg/disc
livrarea in cartuse,  pentru mediul Mueller-Hinton agar </t>
  </si>
  <si>
    <t xml:space="preserve">Ceftazidim 30 mcg/disc
livrarea in cartuse,  pentru mediul Mueller-Hinton agar </t>
  </si>
  <si>
    <t xml:space="preserve">Ceftazidim-avibactam 10 mcg/4 mcg/disc 
Livrarea in cartuse,  pentru mediul Mueller-Hinton agar </t>
  </si>
  <si>
    <t xml:space="preserve">Ceftriaxon 30 mcg/disc
livrarea in cartuse  pentru mediul Mueller-Hinton agar </t>
  </si>
  <si>
    <t xml:space="preserve">Cefuroxim 30 mcg/disc
livrarea in cartuse,  pentru mediul Mueller-Hinton agar </t>
  </si>
  <si>
    <t xml:space="preserve">Chloramfenicol 30 mcg/disc
livrarea in cartuse,  pentru mediul Mueller-Hinton agar </t>
  </si>
  <si>
    <t xml:space="preserve">Ciprofloxacin 5 mcg/disc
livrarea in cartuse,   pentru mediul Mueller-Hinton agar </t>
  </si>
  <si>
    <t xml:space="preserve">Clindamicin 2 mcg/disc
livrarea in cartuse,   pentru mediul Mueller-Hinton agar </t>
  </si>
  <si>
    <t xml:space="preserve">Co-Trimoxazol (Sulfamethoxazol + Trimetoprim) 25 mcg/disc
livrarea in cartuse, pentru mediul Mueller-Hinton agar </t>
  </si>
  <si>
    <t xml:space="preserve">Erythromicin 15 mcg/disc
livrarea in cartuse,  pentru mediul Mueller-Hinton agar </t>
  </si>
  <si>
    <t xml:space="preserve">Fluconazol 25 mcg/disc
livrarea in cartuse, pentru mediul Mueller-Hinton agar </t>
  </si>
  <si>
    <t xml:space="preserve">Fosfomicin 200 mcg/disc
livrarea in cartuse, pentru mediul Mueller-Hinton agar </t>
  </si>
  <si>
    <t xml:space="preserve">Furazolidon 50 mg/disc
livrarea in cartuse, pentru mediul Mueller-Hinton agar </t>
  </si>
  <si>
    <t xml:space="preserve">Gentamicină 10 mcg/disc
livrarea in cartuse,pentru mediul Mueller-Hinton agar </t>
  </si>
  <si>
    <t>Mediu cromogen de diferențiere a speciilor de Candidă.</t>
  </si>
  <si>
    <t xml:space="preserve">Imipenem 10 mcg/disc
livrarea in cartuse, pentru mediul Mueller-Hinton agar </t>
  </si>
  <si>
    <t xml:space="preserve">Itraconazol 10 mcg/disc
livrarea in cartuse, pentru mediul Mueller-Hinton agar </t>
  </si>
  <si>
    <t xml:space="preserve">Levofloxacin 5 mcg/disc
livrarea in cartuse,  pentru mediul Mueller-Hinton agar </t>
  </si>
  <si>
    <t xml:space="preserve">Mueller-Hinton agar pentru antibiograme conform standardelor internationale Tipul reagenţilor – dehidratat; amb – 0,5 kg   </t>
  </si>
  <si>
    <t xml:space="preserve">Meropenem 10 mcg/disc
livrarea in cartuse, pentru mediul Mueller-Hinton agar </t>
  </si>
  <si>
    <t xml:space="preserve">Moxifloxacina 5 mcg/disc
livrarea in cartuse, pentru mediul Mueller-Hinton agar </t>
  </si>
  <si>
    <t xml:space="preserve">Nitrofurantoin 100 mcg/disc
livrarea in cartuse, pentru mediul Mueller-Hinton agar </t>
  </si>
  <si>
    <t xml:space="preserve">Nitroxolină 30 mcg/disc
livrarea in cartuse, pentru mediul Mueller-Hinton agar </t>
  </si>
  <si>
    <t xml:space="preserve">Norfloxacin 10 mcg/disc
livrarea in cartuse, pentru mediul Mueller-Hinton agar </t>
  </si>
  <si>
    <t xml:space="preserve">Nistatină 100 unit/disc
livrarea in cartuse, pentru mediul Mueller-Hinton agar </t>
  </si>
  <si>
    <t xml:space="preserve">Ofloxacină 5 mcg/disc livrarea in cartuse, pentru mediul Mueller-Hinton agar </t>
  </si>
  <si>
    <t xml:space="preserve">Oxacillin 1 mcg/disc  livrarea  in cartuse, pentru mediul Mueller-Hinton agar </t>
  </si>
  <si>
    <t xml:space="preserve">Penicilină-G 1 unit/disc
livrarea in cartuse,  pentru mediul Mueller-Hinton agar </t>
  </si>
  <si>
    <t xml:space="preserve">Piperacilin/Tazobactam 30 mcg /6 mcg/disc
livrarea in cartuse,  pentru mediul Mueller-Hinton agar </t>
  </si>
  <si>
    <t xml:space="preserve">Tetraciclin 30 mcg/disc
livrarea in cartuse, pentru mediul Mueller-Hinton agar </t>
  </si>
  <si>
    <t xml:space="preserve">Tobramicină 10 mcg/disc
livrarea in cartuse, pentru mediul Mueller-Hinton agar </t>
  </si>
  <si>
    <t xml:space="preserve">Vancomicin 5 mcg/disc
livrarea in cartuse,  pentru mediul Mueller-Hinton agar </t>
  </si>
  <si>
    <t xml:space="preserve">Voriconazol 1 mcg/disc
livrarea in cartuse, pentru mediul Mueller-Hinton agar </t>
  </si>
  <si>
    <r>
      <t xml:space="preserve">Kit pentru identificarea 
enterobacteriilor.
</t>
    </r>
    <r>
      <rPr>
        <sz val="11"/>
        <color rgb="FFFF0000"/>
        <rFont val="Times New Roman"/>
        <family val="1"/>
      </rPr>
      <t>Un sistem complet de identificare biochimic, autonom. Kit pentru 24 de teste biochimice diferite în format microplacă pentru a produce reacții de culoare distincte, ușor de citit, în general după incubarea peste noapte</t>
    </r>
    <r>
      <rPr>
        <sz val="11"/>
        <color theme="1"/>
        <rFont val="Times New Roman"/>
        <family val="1"/>
      </rPr>
      <t xml:space="preserve">.
Tipul reagentului - Lichid </t>
    </r>
  </si>
  <si>
    <r>
      <rPr>
        <sz val="11"/>
        <color rgb="FFFF0000"/>
        <rFont val="Times New Roman"/>
        <family val="1"/>
      </rPr>
      <t>Mediu cromogen de diferențiere a speciilor de Candidă.</t>
    </r>
    <r>
      <rPr>
        <sz val="11"/>
        <color theme="1"/>
        <rFont val="Times New Roman"/>
        <family val="1"/>
      </rPr>
      <t xml:space="preserve">
Tipul reagenţilor – dehidratat; amb – 0,5 kg</t>
    </r>
  </si>
  <si>
    <t>Nr Lot 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</si>
</sst>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7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Fill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20" applyFont="1" applyFill="1" applyBorder="1" applyAlignment="1" applyProtection="1">
      <alignment horizontal="center" vertical="center" wrapText="1"/>
      <protection locked="0"/>
    </xf>
    <xf numFmtId="0" fontId="5" fillId="0" borderId="5" xfId="20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7" fillId="0" borderId="0" xfId="18" applyFont="1"/>
    <xf numFmtId="0" fontId="2" fillId="0" borderId="1" xfId="0" applyFont="1" applyBorder="1" applyAlignment="1">
      <alignment horizontal="left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/>
    <xf numFmtId="0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9">
    <dxf>
      <font>
        <b val="0"/>
        <i val="0"/>
        <u val="none"/>
        <strike val="0"/>
        <sz val="11"/>
        <name val="Times New Roman"/>
        <family val="1"/>
        <color auto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Times New Roman"/>
        <family val="1"/>
      </font>
      <numFmt numFmtId="177" formatCode="General"/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family val="1"/>
        <color theme="1"/>
        <condense val="0"/>
        <extend val="0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family val="1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  <family val="1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left style="thin"/>
      </border>
    </dxf>
    <dxf>
      <font>
        <b val="0"/>
        <i val="0"/>
        <u val="none"/>
        <strike val="0"/>
        <sz val="11"/>
        <name val="Times New Roman"/>
        <family val="1"/>
        <color auto="1"/>
        <condense val="0"/>
        <extend val="0"/>
      </font>
      <alignment horizontal="center" vertical="center" textRotation="0" wrapText="1" shrinkToFit="1" readingOrder="0"/>
      <protection hidden="1" locked="0"/>
    </dxf>
    <dxf>
      <font>
        <b/>
        <i val="0"/>
        <u val="none"/>
        <strike val="0"/>
        <sz val="11"/>
        <name val="Times New Roman"/>
        <family val="1"/>
        <color indexed="8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Z162" totalsRowShown="0" headerRowDxfId="28" dataDxfId="27" tableBorderDxfId="26">
  <autoFilter ref="A1:Z162"/>
  <tableColumns count="26">
    <tableColumn id="1" name="Nr. de ord." dataDxfId="25"/>
    <tableColumn id="23" name="Nr Lot nou" dataDxfId="24"/>
    <tableColumn id="2" name="Denumire Nouă" dataDxfId="23"/>
    <tableColumn id="3" name="Specificații TEHNICE NOI" dataDxfId="22"/>
    <tableColumn id="4" name="Unitatea de măsură" dataDxfId="21"/>
    <tableColumn id="5" name="Preț cu TVA estimativ _x000A_(MDL)" dataDxfId="20"/>
    <tableColumn id="8" name="IMSP Spitalul Clinic de Boli Infecțioase TOMA CIORBA" dataDxfId="19"/>
    <tableColumn id="24" name="IMSP Spitalul Municipal Clinic de Copii V.Ignatenco" dataDxfId="18"/>
    <tableColumn id="6" name="IMSP ASOCIATIA MEDICALA TERITORIALA BUIUCANI" dataDxfId="17"/>
    <tableColumn id="7" name="IMSP ASOCIATIA MEDICALA TERITORIALA CIOCANA" dataDxfId="16"/>
    <tableColumn id="9" name="IMSP INSTITUTUL DE FTIZIOPNEUMOLOGIE CHIRIL DRAGANIUC" dataDxfId="15"/>
    <tableColumn id="10" name="IMSP INSTITUTUL DE MEDICINA URGENTA" dataDxfId="14"/>
    <tableColumn id="11" name="IMSP INSTITUTUL MAMEI SI COPILULUI" dataDxfId="13"/>
    <tableColumn id="12" name="IMSP INSTITUTUL ONCOLOGIC" dataDxfId="12"/>
    <tableColumn id="13" name="IMSP POLICLINICA DE STAT" dataDxfId="11"/>
    <tableColumn id="14" name="IMSP SPITALUL CLINIC DE PSIHIATRIE" dataDxfId="10"/>
    <tableColumn id="15" name="IMSP SPITALUL CLINIC DE TRAUMATOLOGIE SI ORTOPEDIE" dataDxfId="9"/>
    <tableColumn id="16" name="IMSP SPITALUL CLINIC MUNICIPAL DE COPII NR 1" dataDxfId="8"/>
    <tableColumn id="17" name="IMSP SPITALUL CLINIC MUNICIPAL GHEORGHE PALADI" dataDxfId="7"/>
    <tableColumn id="18" name="IMSP SPITALUL CLINIC MUNICIPAL SFANTA TREIME" dataDxfId="6"/>
    <tableColumn id="20" name="IMSP SPITALUL CLINIC REPUBLICAN TIMOFEI MOSNEAGA" dataDxfId="5"/>
    <tableColumn id="21" name="IMSP SPITALUL DE DERMATOLOGIE SI MALADII COMUNICABILE" dataDxfId="4"/>
    <tableColumn id="22" name="IMSP SPITALUL RAIONAL ANENII NOI" dataDxfId="3"/>
    <tableColumn id="25" name="SERVICIUL MEDICAL AL MINISTERULUI AFACERILOR INTERNE" dataDxfId="2"/>
    <tableColumn id="26" name="Cantitatea Totală" dataDxfId="1">
      <calculatedColumnFormula>SUM(G2:X2)</calculatedColumnFormula>
    </tableColumn>
    <tableColumn id="19" name="Column1" dataDxfId="0">
      <calculatedColumnFormula>Table1[[#This Row],[Cantitatea Totală]]*Table1[[#This Row],[Preț cu TVA estimativ 
(MDL)]]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C791B-D4D8-40B1-B05D-CC5A3B00E9DC}">
  <sheetPr>
    <tabColor rgb="FFFFFF00"/>
  </sheetPr>
  <dimension ref="A1:Z163"/>
  <sheetViews>
    <sheetView tabSelected="1" zoomScale="85" zoomScaleNormal="85" workbookViewId="0" topLeftCell="A1">
      <pane ySplit="1" topLeftCell="A60" activePane="bottomLeft" state="frozen"/>
      <selection pane="bottomLeft" activeCell="A66" sqref="A66:XFD66"/>
    </sheetView>
  </sheetViews>
  <sheetFormatPr defaultColWidth="17.28125" defaultRowHeight="48.75" customHeight="1"/>
  <cols>
    <col min="1" max="1" width="7.140625" style="8" customWidth="1"/>
    <col min="2" max="2" width="17.28125" style="8" customWidth="1"/>
    <col min="3" max="3" width="17.28125" style="5" customWidth="1"/>
    <col min="4" max="4" width="31.28125" style="47" customWidth="1"/>
    <col min="5" max="5" width="17.28125" style="27" customWidth="1"/>
    <col min="6" max="6" width="17.28125" style="27" hidden="1" customWidth="1"/>
    <col min="7" max="8" width="17.28125" style="13" customWidth="1"/>
    <col min="9" max="25" width="17.28125" style="8" customWidth="1"/>
    <col min="26" max="26" width="17.28125" style="8" hidden="1" customWidth="1"/>
    <col min="27" max="16384" width="17.28125" style="8" customWidth="1"/>
  </cols>
  <sheetData>
    <row r="1" spans="1:26" s="5" customFormat="1" ht="61.9" customHeight="1">
      <c r="A1" s="2" t="s">
        <v>0</v>
      </c>
      <c r="B1" s="2" t="s">
        <v>331</v>
      </c>
      <c r="C1" s="3" t="s">
        <v>1</v>
      </c>
      <c r="D1" s="35" t="s">
        <v>2</v>
      </c>
      <c r="E1" s="14" t="s">
        <v>3</v>
      </c>
      <c r="F1" s="14" t="s">
        <v>4</v>
      </c>
      <c r="G1" s="4" t="s">
        <v>221</v>
      </c>
      <c r="H1" s="4" t="s">
        <v>250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1" t="s">
        <v>22</v>
      </c>
    </row>
    <row r="2" spans="1:26" ht="48.75" customHeight="1">
      <c r="A2" s="26">
        <v>1</v>
      </c>
      <c r="B2" s="32">
        <v>1</v>
      </c>
      <c r="C2" s="3" t="s">
        <v>23</v>
      </c>
      <c r="D2" s="35" t="s">
        <v>24</v>
      </c>
      <c r="E2" s="1" t="s">
        <v>25</v>
      </c>
      <c r="F2" s="1">
        <v>0.65</v>
      </c>
      <c r="G2" s="7"/>
      <c r="H2" s="7"/>
      <c r="I2" s="6"/>
      <c r="J2" s="6"/>
      <c r="K2" s="6"/>
      <c r="L2" s="6"/>
      <c r="M2" s="6">
        <v>0</v>
      </c>
      <c r="N2" s="6"/>
      <c r="O2" s="6">
        <v>500</v>
      </c>
      <c r="P2" s="6"/>
      <c r="Q2" s="6"/>
      <c r="R2" s="6"/>
      <c r="S2" s="6"/>
      <c r="T2" s="6"/>
      <c r="U2" s="6"/>
      <c r="V2" s="6"/>
      <c r="W2" s="6"/>
      <c r="X2" s="6"/>
      <c r="Y2" s="6">
        <f>SUM(G2:X2)</f>
        <v>500</v>
      </c>
      <c r="Z2" s="30">
        <f>Table1[[#This Row],[Cantitatea Totală]]*#REF!</f>
        <v>325</v>
      </c>
    </row>
    <row r="3" spans="1:26" ht="48.75" customHeight="1">
      <c r="A3" s="14">
        <v>2</v>
      </c>
      <c r="B3" s="33">
        <v>2</v>
      </c>
      <c r="C3" s="15" t="s">
        <v>26</v>
      </c>
      <c r="D3" s="35" t="s">
        <v>282</v>
      </c>
      <c r="E3" s="16" t="s">
        <v>27</v>
      </c>
      <c r="F3" s="39">
        <v>0.76</v>
      </c>
      <c r="G3" s="7">
        <v>250</v>
      </c>
      <c r="H3" s="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">
        <f aca="true" t="shared" si="0" ref="Y3:Y67">SUM(G3:X3)</f>
        <v>250</v>
      </c>
      <c r="Z3" s="30">
        <f>Table1[[#This Row],[Cantitatea Totală]]*#REF!</f>
        <v>190</v>
      </c>
    </row>
    <row r="4" spans="1:26" ht="48.75" customHeight="1">
      <c r="A4" s="26">
        <v>3</v>
      </c>
      <c r="B4" s="32">
        <v>3</v>
      </c>
      <c r="C4" s="3" t="s">
        <v>28</v>
      </c>
      <c r="D4" s="35" t="s">
        <v>29</v>
      </c>
      <c r="E4" s="1" t="s">
        <v>30</v>
      </c>
      <c r="F4" s="1">
        <v>2188</v>
      </c>
      <c r="G4" s="7"/>
      <c r="H4" s="7"/>
      <c r="I4" s="6">
        <v>0.5</v>
      </c>
      <c r="J4" s="6"/>
      <c r="K4" s="6"/>
      <c r="L4" s="6"/>
      <c r="M4" s="6">
        <v>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>
        <f t="shared" si="0"/>
        <v>0.5</v>
      </c>
      <c r="Z4" s="30">
        <f>Table1[[#This Row],[Cantitatea Totală]]*#REF!</f>
        <v>1094</v>
      </c>
    </row>
    <row r="5" spans="1:26" ht="113.45" customHeight="1">
      <c r="A5" s="26">
        <v>6</v>
      </c>
      <c r="B5" s="32">
        <v>4</v>
      </c>
      <c r="C5" s="3" t="s">
        <v>31</v>
      </c>
      <c r="D5" s="35" t="s">
        <v>283</v>
      </c>
      <c r="E5" s="1" t="s">
        <v>30</v>
      </c>
      <c r="F5" s="1">
        <v>2188</v>
      </c>
      <c r="G5" s="7"/>
      <c r="H5" s="7"/>
      <c r="I5" s="6"/>
      <c r="J5" s="6"/>
      <c r="K5" s="6">
        <v>0.5</v>
      </c>
      <c r="L5" s="6"/>
      <c r="M5" s="6"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f t="shared" si="0"/>
        <v>0.5</v>
      </c>
      <c r="Z5" s="30">
        <f>Table1[[#This Row],[Cantitatea Totală]]*#REF!</f>
        <v>1094</v>
      </c>
    </row>
    <row r="6" spans="1:26" ht="103.15" customHeight="1">
      <c r="A6" s="26">
        <v>10</v>
      </c>
      <c r="B6" s="33">
        <v>5</v>
      </c>
      <c r="C6" s="3" t="s">
        <v>31</v>
      </c>
      <c r="D6" s="35" t="s">
        <v>284</v>
      </c>
      <c r="E6" s="1" t="s">
        <v>30</v>
      </c>
      <c r="F6" s="1">
        <v>1216</v>
      </c>
      <c r="G6" s="7"/>
      <c r="H6" s="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v>1</v>
      </c>
      <c r="U6" s="6"/>
      <c r="V6" s="6"/>
      <c r="W6" s="6"/>
      <c r="X6" s="6"/>
      <c r="Y6" s="6">
        <f t="shared" si="0"/>
        <v>1</v>
      </c>
      <c r="Z6" s="30">
        <f>Table1[[#This Row],[Cantitatea Totală]]*#REF!</f>
        <v>1216</v>
      </c>
    </row>
    <row r="7" spans="1:26" ht="44.25" customHeight="1">
      <c r="A7" s="14">
        <v>14</v>
      </c>
      <c r="B7" s="32">
        <v>6</v>
      </c>
      <c r="C7" s="17" t="s">
        <v>32</v>
      </c>
      <c r="D7" s="17" t="s">
        <v>33</v>
      </c>
      <c r="E7" s="12" t="s">
        <v>30</v>
      </c>
      <c r="F7" s="39">
        <v>950</v>
      </c>
      <c r="G7" s="7">
        <v>0.5</v>
      </c>
      <c r="H7" s="7">
        <v>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">
        <f t="shared" si="0"/>
        <v>5.5</v>
      </c>
      <c r="Z7" s="30">
        <f>Table1[[#This Row],[Cantitatea Totală]]*#REF!</f>
        <v>5225</v>
      </c>
    </row>
    <row r="8" spans="1:26" ht="48.75" customHeight="1">
      <c r="A8" s="26">
        <v>18</v>
      </c>
      <c r="B8" s="32">
        <v>7</v>
      </c>
      <c r="C8" s="3" t="s">
        <v>34</v>
      </c>
      <c r="D8" s="35" t="s">
        <v>35</v>
      </c>
      <c r="E8" s="1" t="s">
        <v>36</v>
      </c>
      <c r="F8" s="1">
        <v>0.6</v>
      </c>
      <c r="G8" s="7"/>
      <c r="H8" s="7"/>
      <c r="I8" s="6"/>
      <c r="J8" s="6"/>
      <c r="K8" s="6"/>
      <c r="L8" s="6"/>
      <c r="M8" s="6">
        <v>0</v>
      </c>
      <c r="N8" s="6"/>
      <c r="O8" s="6">
        <v>100</v>
      </c>
      <c r="P8" s="6"/>
      <c r="Q8" s="6"/>
      <c r="R8" s="6"/>
      <c r="S8" s="6"/>
      <c r="T8" s="6"/>
      <c r="U8" s="6"/>
      <c r="V8" s="6"/>
      <c r="W8" s="6"/>
      <c r="X8" s="6"/>
      <c r="Y8" s="6">
        <f t="shared" si="0"/>
        <v>100</v>
      </c>
      <c r="Z8" s="30">
        <f>Table1[[#This Row],[Cantitatea Totală]]*#REF!</f>
        <v>60</v>
      </c>
    </row>
    <row r="9" spans="1:26" ht="48.75" customHeight="1">
      <c r="A9" s="26">
        <v>19</v>
      </c>
      <c r="B9" s="33">
        <v>8</v>
      </c>
      <c r="C9" s="3" t="s">
        <v>34</v>
      </c>
      <c r="D9" s="35" t="s">
        <v>37</v>
      </c>
      <c r="E9" s="1" t="s">
        <v>30</v>
      </c>
      <c r="F9" s="1">
        <v>600</v>
      </c>
      <c r="G9" s="7"/>
      <c r="H9" s="7"/>
      <c r="I9" s="6">
        <v>0.5</v>
      </c>
      <c r="J9" s="6"/>
      <c r="K9" s="6"/>
      <c r="L9" s="6"/>
      <c r="M9" s="6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f t="shared" si="0"/>
        <v>0.5</v>
      </c>
      <c r="Z9" s="30">
        <f>Table1[[#This Row],[Cantitatea Totală]]*#REF!</f>
        <v>300</v>
      </c>
    </row>
    <row r="10" spans="1:26" ht="48.75" customHeight="1">
      <c r="A10" s="14">
        <v>20</v>
      </c>
      <c r="B10" s="32">
        <v>9</v>
      </c>
      <c r="C10" s="18" t="s">
        <v>38</v>
      </c>
      <c r="D10" s="17" t="s">
        <v>285</v>
      </c>
      <c r="E10" s="12" t="s">
        <v>27</v>
      </c>
      <c r="F10" s="12">
        <v>0.76</v>
      </c>
      <c r="G10" s="7">
        <v>250</v>
      </c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6">
        <f t="shared" si="0"/>
        <v>250</v>
      </c>
      <c r="Z10" s="30">
        <f>Table1[[#This Row],[Cantitatea Totală]]*#REF!</f>
        <v>190</v>
      </c>
    </row>
    <row r="11" spans="1:26" ht="48.75" customHeight="1">
      <c r="A11" s="14">
        <v>22</v>
      </c>
      <c r="B11" s="32">
        <v>10</v>
      </c>
      <c r="C11" s="18" t="s">
        <v>39</v>
      </c>
      <c r="D11" s="17" t="s">
        <v>286</v>
      </c>
      <c r="E11" s="12" t="s">
        <v>27</v>
      </c>
      <c r="F11" s="12">
        <v>0.76</v>
      </c>
      <c r="G11" s="7">
        <v>250</v>
      </c>
      <c r="H11" s="7">
        <v>3000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6">
        <f t="shared" si="0"/>
        <v>3250</v>
      </c>
      <c r="Z11" s="30">
        <f>Table1[[#This Row],[Cantitatea Totală]]*#REF!</f>
        <v>2470</v>
      </c>
    </row>
    <row r="12" spans="1:26" ht="48.75" customHeight="1">
      <c r="A12" s="14">
        <v>23</v>
      </c>
      <c r="B12" s="33">
        <v>11</v>
      </c>
      <c r="C12" s="18" t="s">
        <v>40</v>
      </c>
      <c r="D12" s="18" t="s">
        <v>287</v>
      </c>
      <c r="E12" s="12" t="s">
        <v>27</v>
      </c>
      <c r="F12" s="12">
        <v>0.76</v>
      </c>
      <c r="G12" s="7">
        <v>250</v>
      </c>
      <c r="H12" s="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6">
        <f t="shared" si="0"/>
        <v>250</v>
      </c>
      <c r="Z12" s="30">
        <f>Table1[[#This Row],[Cantitatea Totală]]*#REF!</f>
        <v>190</v>
      </c>
    </row>
    <row r="13" spans="1:26" ht="48.75" customHeight="1">
      <c r="A13" s="14">
        <v>24</v>
      </c>
      <c r="B13" s="32">
        <v>12</v>
      </c>
      <c r="C13" s="18" t="s">
        <v>41</v>
      </c>
      <c r="D13" s="17" t="s">
        <v>288</v>
      </c>
      <c r="E13" s="19" t="s">
        <v>27</v>
      </c>
      <c r="F13" s="12">
        <v>0.76</v>
      </c>
      <c r="G13" s="7">
        <v>250</v>
      </c>
      <c r="H13" s="7">
        <v>3000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6">
        <f t="shared" si="0"/>
        <v>3250</v>
      </c>
      <c r="Z13" s="30">
        <f>Table1[[#This Row],[Cantitatea Totală]]*#REF!</f>
        <v>2470</v>
      </c>
    </row>
    <row r="14" spans="1:26" ht="48.75" customHeight="1">
      <c r="A14" s="14">
        <v>25</v>
      </c>
      <c r="B14" s="32">
        <v>13</v>
      </c>
      <c r="C14" s="18" t="s">
        <v>41</v>
      </c>
      <c r="D14" s="17" t="s">
        <v>289</v>
      </c>
      <c r="E14" s="19" t="s">
        <v>27</v>
      </c>
      <c r="F14" s="12">
        <v>0.76</v>
      </c>
      <c r="G14" s="7">
        <v>250</v>
      </c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6">
        <f t="shared" si="0"/>
        <v>250</v>
      </c>
      <c r="Z14" s="30">
        <f>Table1[[#This Row],[Cantitatea Totală]]*#REF!</f>
        <v>190</v>
      </c>
    </row>
    <row r="15" spans="1:26" ht="48.75" customHeight="1">
      <c r="A15" s="26">
        <v>27</v>
      </c>
      <c r="B15" s="33">
        <v>14</v>
      </c>
      <c r="C15" s="3" t="s">
        <v>42</v>
      </c>
      <c r="D15" s="35" t="s">
        <v>235</v>
      </c>
      <c r="E15" s="1" t="s">
        <v>43</v>
      </c>
      <c r="F15" s="1">
        <v>36</v>
      </c>
      <c r="G15" s="7"/>
      <c r="H15" s="7"/>
      <c r="I15" s="6"/>
      <c r="J15" s="6"/>
      <c r="K15" s="6"/>
      <c r="L15" s="6"/>
      <c r="M15" s="6">
        <v>0</v>
      </c>
      <c r="N15" s="6"/>
      <c r="O15" s="6"/>
      <c r="P15" s="6"/>
      <c r="Q15" s="6"/>
      <c r="R15" s="6"/>
      <c r="S15" s="6"/>
      <c r="T15" s="6"/>
      <c r="U15" s="6">
        <v>125</v>
      </c>
      <c r="V15" s="6"/>
      <c r="W15" s="6"/>
      <c r="X15" s="6">
        <v>25</v>
      </c>
      <c r="Y15" s="6">
        <f t="shared" si="0"/>
        <v>150</v>
      </c>
      <c r="Z15" s="30">
        <f>Table1[[#This Row],[Cantitatea Totală]]*#REF!</f>
        <v>5400</v>
      </c>
    </row>
    <row r="16" spans="1:26" ht="48.75" customHeight="1">
      <c r="A16" s="26">
        <v>28</v>
      </c>
      <c r="B16" s="32">
        <v>15</v>
      </c>
      <c r="C16" s="3" t="s">
        <v>44</v>
      </c>
      <c r="D16" s="35" t="s">
        <v>290</v>
      </c>
      <c r="E16" s="1" t="s">
        <v>30</v>
      </c>
      <c r="F16" s="1">
        <v>450</v>
      </c>
      <c r="G16" s="7"/>
      <c r="H16" s="7"/>
      <c r="I16" s="6"/>
      <c r="J16" s="6"/>
      <c r="K16" s="6"/>
      <c r="L16" s="6"/>
      <c r="M16" s="6">
        <v>0.1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f t="shared" si="0"/>
        <v>0.1</v>
      </c>
      <c r="Z16" s="30">
        <f>Table1[[#This Row],[Cantitatea Totală]]*#REF!</f>
        <v>45</v>
      </c>
    </row>
    <row r="17" spans="1:26" ht="48.75" customHeight="1">
      <c r="A17" s="14">
        <v>29</v>
      </c>
      <c r="B17" s="32">
        <v>16</v>
      </c>
      <c r="C17" s="3" t="s">
        <v>251</v>
      </c>
      <c r="D17" s="35" t="s">
        <v>252</v>
      </c>
      <c r="E17" s="39" t="s">
        <v>27</v>
      </c>
      <c r="F17" s="39">
        <v>0.49</v>
      </c>
      <c r="G17" s="7"/>
      <c r="H17" s="7">
        <v>3000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>
        <f>SUM(G17:X17)</f>
        <v>3000</v>
      </c>
      <c r="Z17" s="30">
        <f>Table1[[#This Row],[Cantitatea Totală]]*#REF!</f>
        <v>1470</v>
      </c>
    </row>
    <row r="18" spans="1:26" ht="48.75" customHeight="1">
      <c r="A18" s="32">
        <v>30</v>
      </c>
      <c r="B18" s="33">
        <v>17</v>
      </c>
      <c r="C18" s="3" t="s">
        <v>276</v>
      </c>
      <c r="D18" s="35" t="s">
        <v>277</v>
      </c>
      <c r="E18" s="14" t="s">
        <v>27</v>
      </c>
      <c r="F18" s="14">
        <v>1.2</v>
      </c>
      <c r="G18" s="7"/>
      <c r="H18" s="7"/>
      <c r="I18" s="9"/>
      <c r="J18" s="9"/>
      <c r="K18" s="9"/>
      <c r="L18" s="9"/>
      <c r="M18" s="9"/>
      <c r="N18" s="9"/>
      <c r="O18" s="9"/>
      <c r="P18" s="7">
        <v>50</v>
      </c>
      <c r="Q18" s="9"/>
      <c r="R18" s="9"/>
      <c r="S18" s="9"/>
      <c r="T18" s="9"/>
      <c r="U18" s="9"/>
      <c r="V18" s="9"/>
      <c r="W18" s="9"/>
      <c r="X18" s="9"/>
      <c r="Y18" s="43">
        <f>SUM(G18:X18)</f>
        <v>50</v>
      </c>
      <c r="Z18" s="44">
        <f>Table1[[#This Row],[Cantitatea Totală]]*#REF!</f>
        <v>60</v>
      </c>
    </row>
    <row r="19" spans="1:26" ht="48.75" customHeight="1">
      <c r="A19" s="26">
        <v>31</v>
      </c>
      <c r="B19" s="32">
        <v>18</v>
      </c>
      <c r="C19" s="3" t="s">
        <v>46</v>
      </c>
      <c r="D19" s="35" t="s">
        <v>47</v>
      </c>
      <c r="E19" s="1" t="s">
        <v>48</v>
      </c>
      <c r="F19" s="1">
        <v>0.49</v>
      </c>
      <c r="G19" s="7"/>
      <c r="H19" s="7"/>
      <c r="I19" s="6"/>
      <c r="J19" s="6"/>
      <c r="K19" s="6"/>
      <c r="L19" s="6"/>
      <c r="M19" s="6">
        <v>0</v>
      </c>
      <c r="N19" s="6"/>
      <c r="O19" s="6"/>
      <c r="P19" s="6"/>
      <c r="Q19" s="6"/>
      <c r="R19" s="6"/>
      <c r="S19" s="6">
        <v>750</v>
      </c>
      <c r="T19" s="6"/>
      <c r="U19" s="6"/>
      <c r="V19" s="6"/>
      <c r="W19" s="6"/>
      <c r="X19" s="6"/>
      <c r="Y19" s="6">
        <f t="shared" si="0"/>
        <v>750</v>
      </c>
      <c r="Z19" s="30">
        <f>Table1[[#This Row],[Cantitatea Totală]]*#REF!</f>
        <v>367.5</v>
      </c>
    </row>
    <row r="20" spans="1:26" ht="48.75" customHeight="1">
      <c r="A20" s="26">
        <v>33</v>
      </c>
      <c r="B20" s="32">
        <v>19</v>
      </c>
      <c r="C20" s="3" t="s">
        <v>49</v>
      </c>
      <c r="D20" s="35" t="s">
        <v>50</v>
      </c>
      <c r="E20" s="1" t="s">
        <v>30</v>
      </c>
      <c r="F20" s="1">
        <v>4553.33</v>
      </c>
      <c r="G20" s="7"/>
      <c r="H20" s="7"/>
      <c r="I20" s="6"/>
      <c r="J20" s="6"/>
      <c r="K20" s="6"/>
      <c r="L20" s="6"/>
      <c r="M20" s="6">
        <v>0</v>
      </c>
      <c r="N20" s="6"/>
      <c r="O20" s="6">
        <v>0.1</v>
      </c>
      <c r="P20" s="6"/>
      <c r="Q20" s="6"/>
      <c r="R20" s="6"/>
      <c r="S20" s="6"/>
      <c r="T20" s="6"/>
      <c r="U20" s="6"/>
      <c r="V20" s="6"/>
      <c r="W20" s="6"/>
      <c r="X20" s="6"/>
      <c r="Y20" s="6">
        <f t="shared" si="0"/>
        <v>0.1</v>
      </c>
      <c r="Z20" s="30">
        <f>Table1[[#This Row],[Cantitatea Totală]]*#REF!</f>
        <v>455.333</v>
      </c>
    </row>
    <row r="21" spans="1:26" ht="48.75" customHeight="1">
      <c r="A21" s="32">
        <v>37</v>
      </c>
      <c r="B21" s="33">
        <v>20</v>
      </c>
      <c r="C21" s="48" t="s">
        <v>253</v>
      </c>
      <c r="D21" s="48" t="s">
        <v>254</v>
      </c>
      <c r="E21" s="39" t="s">
        <v>27</v>
      </c>
      <c r="F21" s="39">
        <v>0.49</v>
      </c>
      <c r="G21" s="7"/>
      <c r="H21" s="7">
        <v>3000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6">
        <f t="shared" si="0"/>
        <v>3000</v>
      </c>
      <c r="Z21" s="30">
        <f>Table1[[#This Row],[Cantitatea Totală]]*#REF!</f>
        <v>1470</v>
      </c>
    </row>
    <row r="22" spans="1:26" ht="48.75" customHeight="1">
      <c r="A22" s="14">
        <v>38</v>
      </c>
      <c r="B22" s="32">
        <v>21</v>
      </c>
      <c r="C22" s="18" t="s">
        <v>51</v>
      </c>
      <c r="D22" s="17" t="s">
        <v>291</v>
      </c>
      <c r="E22" s="12" t="s">
        <v>27</v>
      </c>
      <c r="F22" s="12">
        <v>0.76</v>
      </c>
      <c r="G22" s="7">
        <v>250</v>
      </c>
      <c r="H22" s="7">
        <v>3000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6">
        <f t="shared" si="0"/>
        <v>3250</v>
      </c>
      <c r="Z22" s="30">
        <f>Table1[[#This Row],[Cantitatea Totală]]*#REF!</f>
        <v>2470</v>
      </c>
    </row>
    <row r="23" spans="1:26" ht="48.75" customHeight="1">
      <c r="A23" s="14">
        <v>39</v>
      </c>
      <c r="B23" s="32">
        <v>22</v>
      </c>
      <c r="C23" s="18" t="s">
        <v>52</v>
      </c>
      <c r="D23" s="18" t="s">
        <v>292</v>
      </c>
      <c r="E23" s="12" t="s">
        <v>27</v>
      </c>
      <c r="F23" s="12">
        <v>0.76</v>
      </c>
      <c r="G23" s="7">
        <v>250</v>
      </c>
      <c r="H23" s="7">
        <v>3000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>
        <f t="shared" si="0"/>
        <v>3250</v>
      </c>
      <c r="Z23" s="30">
        <f>Table1[[#This Row],[Cantitatea Totală]]*#REF!</f>
        <v>2470</v>
      </c>
    </row>
    <row r="24" spans="1:26" ht="48.75" customHeight="1">
      <c r="A24" s="40">
        <v>40</v>
      </c>
      <c r="B24" s="33">
        <v>23</v>
      </c>
      <c r="C24" s="48" t="s">
        <v>255</v>
      </c>
      <c r="D24" s="48" t="s">
        <v>256</v>
      </c>
      <c r="E24" s="39" t="s">
        <v>27</v>
      </c>
      <c r="F24" s="39">
        <v>0.49</v>
      </c>
      <c r="G24" s="7"/>
      <c r="H24" s="7">
        <v>3000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>
        <f t="shared" si="0"/>
        <v>3000</v>
      </c>
      <c r="Z24" s="30">
        <f>Table1[[#This Row],[Cantitatea Totală]]*#REF!</f>
        <v>1470</v>
      </c>
    </row>
    <row r="25" spans="1:26" ht="48.75" customHeight="1">
      <c r="A25" s="14">
        <v>41</v>
      </c>
      <c r="B25" s="32">
        <v>24</v>
      </c>
      <c r="C25" s="18" t="s">
        <v>53</v>
      </c>
      <c r="D25" s="18" t="s">
        <v>293</v>
      </c>
      <c r="E25" s="12" t="s">
        <v>27</v>
      </c>
      <c r="F25" s="12">
        <v>0.76</v>
      </c>
      <c r="G25" s="7">
        <v>50</v>
      </c>
      <c r="H25" s="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>
        <f t="shared" si="0"/>
        <v>50</v>
      </c>
      <c r="Z25" s="30">
        <f>Table1[[#This Row],[Cantitatea Totală]]*#REF!</f>
        <v>38</v>
      </c>
    </row>
    <row r="26" spans="1:26" ht="48.75" customHeight="1">
      <c r="A26" s="14">
        <v>42</v>
      </c>
      <c r="B26" s="32">
        <v>25</v>
      </c>
      <c r="C26" s="18" t="s">
        <v>54</v>
      </c>
      <c r="D26" s="18" t="s">
        <v>294</v>
      </c>
      <c r="E26" s="12" t="s">
        <v>27</v>
      </c>
      <c r="F26" s="12">
        <v>0.76</v>
      </c>
      <c r="G26" s="7">
        <v>250</v>
      </c>
      <c r="H26" s="7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>
        <f t="shared" si="0"/>
        <v>250</v>
      </c>
      <c r="Z26" s="30">
        <f>Table1[[#This Row],[Cantitatea Totală]]*#REF!</f>
        <v>190</v>
      </c>
    </row>
    <row r="27" spans="1:26" ht="48.75" customHeight="1">
      <c r="A27" s="40">
        <v>43</v>
      </c>
      <c r="B27" s="33">
        <v>26</v>
      </c>
      <c r="C27" s="48" t="s">
        <v>54</v>
      </c>
      <c r="D27" s="48" t="s">
        <v>257</v>
      </c>
      <c r="E27" s="39" t="s">
        <v>27</v>
      </c>
      <c r="F27" s="39">
        <v>0.49</v>
      </c>
      <c r="G27" s="7"/>
      <c r="H27" s="7">
        <v>3000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>
        <f t="shared" si="0"/>
        <v>3000</v>
      </c>
      <c r="Z27" s="30">
        <f>Table1[[#This Row],[Cantitatea Totală]]*#REF!</f>
        <v>1470</v>
      </c>
    </row>
    <row r="28" spans="1:26" ht="48.75" customHeight="1">
      <c r="A28" s="14">
        <v>45</v>
      </c>
      <c r="B28" s="32">
        <v>27</v>
      </c>
      <c r="C28" s="18" t="s">
        <v>55</v>
      </c>
      <c r="D28" s="36" t="s">
        <v>295</v>
      </c>
      <c r="E28" s="12" t="s">
        <v>27</v>
      </c>
      <c r="F28" s="12">
        <v>0.76</v>
      </c>
      <c r="G28" s="7">
        <v>500</v>
      </c>
      <c r="H28" s="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>
        <f t="shared" si="0"/>
        <v>500</v>
      </c>
      <c r="Z28" s="30">
        <f>Table1[[#This Row],[Cantitatea Totală]]*#REF!</f>
        <v>380</v>
      </c>
    </row>
    <row r="29" spans="1:26" ht="48.75" customHeight="1">
      <c r="A29" s="14">
        <v>46</v>
      </c>
      <c r="B29" s="32">
        <v>28</v>
      </c>
      <c r="C29" s="18" t="s">
        <v>56</v>
      </c>
      <c r="D29" s="17" t="s">
        <v>296</v>
      </c>
      <c r="E29" s="12" t="s">
        <v>27</v>
      </c>
      <c r="F29" s="12">
        <v>0.76</v>
      </c>
      <c r="G29" s="7">
        <v>250</v>
      </c>
      <c r="H29" s="7">
        <v>3000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>
        <f t="shared" si="0"/>
        <v>3250</v>
      </c>
      <c r="Z29" s="30">
        <f>Table1[[#This Row],[Cantitatea Totală]]*#REF!</f>
        <v>2470</v>
      </c>
    </row>
    <row r="30" spans="1:26" ht="48.75" customHeight="1">
      <c r="A30" s="14">
        <v>47</v>
      </c>
      <c r="B30" s="33">
        <v>29</v>
      </c>
      <c r="C30" s="18" t="s">
        <v>56</v>
      </c>
      <c r="D30" s="18" t="s">
        <v>297</v>
      </c>
      <c r="E30" s="12" t="s">
        <v>27</v>
      </c>
      <c r="F30" s="12">
        <v>0.76</v>
      </c>
      <c r="G30" s="7">
        <v>250</v>
      </c>
      <c r="H30" s="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>
        <f t="shared" si="0"/>
        <v>250</v>
      </c>
      <c r="Z30" s="30">
        <f>Table1[[#This Row],[Cantitatea Totală]]*#REF!</f>
        <v>190</v>
      </c>
    </row>
    <row r="31" spans="1:26" ht="48.75" customHeight="1">
      <c r="A31" s="14">
        <v>48</v>
      </c>
      <c r="B31" s="32">
        <v>30</v>
      </c>
      <c r="C31" s="18" t="s">
        <v>57</v>
      </c>
      <c r="D31" s="18" t="s">
        <v>298</v>
      </c>
      <c r="E31" s="12" t="s">
        <v>27</v>
      </c>
      <c r="F31" s="12">
        <v>0.76</v>
      </c>
      <c r="G31" s="7">
        <v>50</v>
      </c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>
        <f t="shared" si="0"/>
        <v>50</v>
      </c>
      <c r="Z31" s="30">
        <f>Table1[[#This Row],[Cantitatea Totală]]*#REF!</f>
        <v>38</v>
      </c>
    </row>
    <row r="32" spans="1:26" ht="48.75" customHeight="1">
      <c r="A32" s="40">
        <v>49</v>
      </c>
      <c r="B32" s="32">
        <v>31</v>
      </c>
      <c r="C32" s="48" t="s">
        <v>58</v>
      </c>
      <c r="D32" s="51" t="s">
        <v>258</v>
      </c>
      <c r="E32" s="39" t="s">
        <v>27</v>
      </c>
      <c r="F32" s="39">
        <v>0.49</v>
      </c>
      <c r="G32" s="7"/>
      <c r="H32" s="7">
        <v>3000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>
        <f t="shared" si="0"/>
        <v>3000</v>
      </c>
      <c r="Z32" s="30">
        <f>Table1[[#This Row],[Cantitatea Totală]]*#REF!</f>
        <v>1470</v>
      </c>
    </row>
    <row r="33" spans="1:26" ht="48.75" customHeight="1">
      <c r="A33" s="14">
        <v>50</v>
      </c>
      <c r="B33" s="33">
        <v>32</v>
      </c>
      <c r="C33" s="18" t="s">
        <v>58</v>
      </c>
      <c r="D33" s="18" t="s">
        <v>299</v>
      </c>
      <c r="E33" s="12" t="s">
        <v>27</v>
      </c>
      <c r="F33" s="12">
        <v>0.76</v>
      </c>
      <c r="G33" s="7">
        <v>250</v>
      </c>
      <c r="H33" s="7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>
        <f t="shared" si="0"/>
        <v>250</v>
      </c>
      <c r="Z33" s="30">
        <f>Table1[[#This Row],[Cantitatea Totală]]*#REF!</f>
        <v>190</v>
      </c>
    </row>
    <row r="34" spans="1:26" ht="48.75" customHeight="1">
      <c r="A34" s="40">
        <v>51</v>
      </c>
      <c r="B34" s="32">
        <v>33</v>
      </c>
      <c r="C34" s="48" t="s">
        <v>259</v>
      </c>
      <c r="D34" s="49" t="s">
        <v>300</v>
      </c>
      <c r="E34" s="12" t="s">
        <v>27</v>
      </c>
      <c r="F34" s="12">
        <v>0.76</v>
      </c>
      <c r="G34" s="7"/>
      <c r="H34" s="7">
        <v>3000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>
        <f t="shared" si="0"/>
        <v>3000</v>
      </c>
      <c r="Z34" s="30">
        <f>Table1[[#This Row],[Cantitatea Totală]]*#REF!</f>
        <v>2280</v>
      </c>
    </row>
    <row r="35" spans="1:26" ht="48.75" customHeight="1">
      <c r="A35" s="14">
        <v>52</v>
      </c>
      <c r="B35" s="32">
        <v>34</v>
      </c>
      <c r="C35" s="18" t="s">
        <v>59</v>
      </c>
      <c r="D35" s="17" t="s">
        <v>301</v>
      </c>
      <c r="E35" s="12" t="s">
        <v>27</v>
      </c>
      <c r="F35" s="12">
        <v>0.76</v>
      </c>
      <c r="G35" s="7">
        <v>250</v>
      </c>
      <c r="H35" s="7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>
        <f t="shared" si="0"/>
        <v>250</v>
      </c>
      <c r="Z35" s="30">
        <f>Table1[[#This Row],[Cantitatea Totală]]*#REF!</f>
        <v>190</v>
      </c>
    </row>
    <row r="36" spans="1:26" ht="48.75" customHeight="1">
      <c r="A36" s="40">
        <v>53</v>
      </c>
      <c r="B36" s="33">
        <v>35</v>
      </c>
      <c r="C36" s="18" t="s">
        <v>260</v>
      </c>
      <c r="D36" s="18" t="s">
        <v>302</v>
      </c>
      <c r="E36" s="12" t="s">
        <v>27</v>
      </c>
      <c r="F36" s="12">
        <v>0.76</v>
      </c>
      <c r="G36" s="7"/>
      <c r="H36" s="7">
        <v>3000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>
        <f t="shared" si="0"/>
        <v>3000</v>
      </c>
      <c r="Z36" s="30">
        <f>Table1[[#This Row],[Cantitatea Totală]]*#REF!</f>
        <v>2280</v>
      </c>
    </row>
    <row r="37" spans="1:26" ht="48.75" customHeight="1">
      <c r="A37" s="40">
        <v>55</v>
      </c>
      <c r="B37" s="32">
        <v>36</v>
      </c>
      <c r="C37" s="18" t="s">
        <v>261</v>
      </c>
      <c r="D37" s="18" t="s">
        <v>262</v>
      </c>
      <c r="E37" s="39" t="s">
        <v>27</v>
      </c>
      <c r="F37" s="39">
        <v>0.49</v>
      </c>
      <c r="G37" s="7"/>
      <c r="H37" s="7">
        <v>3000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>
        <f t="shared" si="0"/>
        <v>3000</v>
      </c>
      <c r="Z37" s="30">
        <f>Table1[[#This Row],[Cantitatea Totală]]*#REF!</f>
        <v>1470</v>
      </c>
    </row>
    <row r="38" spans="1:26" ht="48.75" customHeight="1">
      <c r="A38" s="14">
        <v>56</v>
      </c>
      <c r="B38" s="32">
        <v>37</v>
      </c>
      <c r="C38" s="18" t="s">
        <v>60</v>
      </c>
      <c r="D38" s="17" t="s">
        <v>303</v>
      </c>
      <c r="E38" s="12" t="s">
        <v>27</v>
      </c>
      <c r="F38" s="12">
        <v>0.76</v>
      </c>
      <c r="G38" s="7">
        <v>250</v>
      </c>
      <c r="H38" s="7">
        <v>2000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>
        <f t="shared" si="0"/>
        <v>2250</v>
      </c>
      <c r="Z38" s="30">
        <f>Table1[[#This Row],[Cantitatea Totală]]*#REF!</f>
        <v>1710</v>
      </c>
    </row>
    <row r="39" spans="1:26" ht="48.75" customHeight="1">
      <c r="A39" s="26">
        <v>57</v>
      </c>
      <c r="B39" s="33">
        <v>38</v>
      </c>
      <c r="C39" s="3" t="s">
        <v>61</v>
      </c>
      <c r="D39" s="35" t="s">
        <v>62</v>
      </c>
      <c r="E39" s="1" t="s">
        <v>36</v>
      </c>
      <c r="F39" s="1">
        <v>26.2</v>
      </c>
      <c r="G39" s="7"/>
      <c r="H39" s="7"/>
      <c r="I39" s="6"/>
      <c r="J39" s="6"/>
      <c r="K39" s="6"/>
      <c r="L39" s="6"/>
      <c r="M39" s="6">
        <v>0</v>
      </c>
      <c r="N39" s="6"/>
      <c r="O39" s="6">
        <v>10</v>
      </c>
      <c r="P39" s="6"/>
      <c r="Q39" s="6"/>
      <c r="R39" s="6"/>
      <c r="S39" s="6"/>
      <c r="T39" s="6"/>
      <c r="U39" s="6"/>
      <c r="V39" s="6"/>
      <c r="W39" s="6"/>
      <c r="X39" s="6"/>
      <c r="Y39" s="6">
        <f t="shared" si="0"/>
        <v>10</v>
      </c>
      <c r="Z39" s="30">
        <f>Table1[[#This Row],[Cantitatea Totală]]*#REF!</f>
        <v>262</v>
      </c>
    </row>
    <row r="40" spans="1:26" ht="78.75" customHeight="1">
      <c r="A40" s="26">
        <v>59</v>
      </c>
      <c r="B40" s="32">
        <v>39</v>
      </c>
      <c r="C40" s="3" t="s">
        <v>63</v>
      </c>
      <c r="D40" s="37" t="s">
        <v>249</v>
      </c>
      <c r="E40" s="1" t="s">
        <v>27</v>
      </c>
      <c r="F40" s="1">
        <v>0.76</v>
      </c>
      <c r="G40" s="7"/>
      <c r="H40" s="7"/>
      <c r="I40" s="6"/>
      <c r="J40" s="6"/>
      <c r="K40" s="6">
        <v>150</v>
      </c>
      <c r="L40" s="6">
        <v>250</v>
      </c>
      <c r="M40" s="6">
        <v>200</v>
      </c>
      <c r="N40" s="6"/>
      <c r="O40" s="6"/>
      <c r="P40" s="6"/>
      <c r="Q40" s="6">
        <v>100</v>
      </c>
      <c r="R40" s="6"/>
      <c r="S40" s="6"/>
      <c r="T40" s="6"/>
      <c r="U40" s="6">
        <v>250</v>
      </c>
      <c r="V40" s="6"/>
      <c r="W40" s="6"/>
      <c r="X40" s="6">
        <v>100</v>
      </c>
      <c r="Y40" s="6">
        <f t="shared" si="0"/>
        <v>1050</v>
      </c>
      <c r="Z40" s="30">
        <f>Table1[[#This Row],[Cantitatea Totală]]*#REF!</f>
        <v>798</v>
      </c>
    </row>
    <row r="41" spans="1:26" ht="103.5" customHeight="1">
      <c r="A41" s="26">
        <v>62</v>
      </c>
      <c r="B41" s="32">
        <v>40</v>
      </c>
      <c r="C41" s="3" t="s">
        <v>65</v>
      </c>
      <c r="D41" s="35" t="s">
        <v>236</v>
      </c>
      <c r="E41" s="1" t="s">
        <v>64</v>
      </c>
      <c r="F41" s="1">
        <v>1500</v>
      </c>
      <c r="G41" s="7">
        <v>1</v>
      </c>
      <c r="H41" s="7"/>
      <c r="I41" s="6"/>
      <c r="J41" s="6"/>
      <c r="K41" s="6"/>
      <c r="L41" s="6"/>
      <c r="M41" s="6">
        <v>5</v>
      </c>
      <c r="N41" s="6"/>
      <c r="O41" s="6"/>
      <c r="P41" s="6"/>
      <c r="Q41" s="6">
        <v>2</v>
      </c>
      <c r="R41" s="6">
        <v>1</v>
      </c>
      <c r="S41" s="6"/>
      <c r="T41" s="6"/>
      <c r="U41" s="6">
        <v>1</v>
      </c>
      <c r="V41" s="6"/>
      <c r="W41" s="6"/>
      <c r="X41" s="6"/>
      <c r="Y41" s="6">
        <f t="shared" si="0"/>
        <v>10</v>
      </c>
      <c r="Z41" s="30">
        <f>Table1[[#This Row],[Cantitatea Totală]]*#REF!</f>
        <v>15000</v>
      </c>
    </row>
    <row r="42" spans="1:26" ht="103.5" customHeight="1">
      <c r="A42" s="14">
        <v>63</v>
      </c>
      <c r="B42" s="33">
        <v>41</v>
      </c>
      <c r="C42" s="18" t="s">
        <v>66</v>
      </c>
      <c r="D42" s="17" t="s">
        <v>304</v>
      </c>
      <c r="E42" s="12" t="s">
        <v>27</v>
      </c>
      <c r="F42" s="12">
        <v>0.76</v>
      </c>
      <c r="G42" s="7">
        <v>250</v>
      </c>
      <c r="H42" s="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6">
        <f t="shared" si="0"/>
        <v>250</v>
      </c>
      <c r="Z42" s="30">
        <f>Table1[[#This Row],[Cantitatea Totală]]*#REF!</f>
        <v>190</v>
      </c>
    </row>
    <row r="43" spans="1:26" ht="78.75" customHeight="1">
      <c r="A43" s="26">
        <v>64</v>
      </c>
      <c r="B43" s="32">
        <v>42</v>
      </c>
      <c r="C43" s="20" t="s">
        <v>222</v>
      </c>
      <c r="D43" s="35" t="s">
        <v>237</v>
      </c>
      <c r="E43" s="1" t="s">
        <v>27</v>
      </c>
      <c r="F43" s="1">
        <v>2.2</v>
      </c>
      <c r="G43" s="7">
        <v>100</v>
      </c>
      <c r="H43" s="7"/>
      <c r="I43" s="6">
        <v>200</v>
      </c>
      <c r="J43" s="6">
        <v>500</v>
      </c>
      <c r="K43" s="6">
        <v>100</v>
      </c>
      <c r="L43" s="6"/>
      <c r="M43" s="6">
        <v>100</v>
      </c>
      <c r="N43" s="6"/>
      <c r="O43" s="6">
        <v>500</v>
      </c>
      <c r="P43" s="6"/>
      <c r="Q43" s="6">
        <v>200</v>
      </c>
      <c r="R43" s="6">
        <v>100</v>
      </c>
      <c r="S43" s="6">
        <v>500</v>
      </c>
      <c r="T43" s="6"/>
      <c r="U43" s="6"/>
      <c r="V43" s="6"/>
      <c r="W43" s="6">
        <v>400</v>
      </c>
      <c r="X43" s="6">
        <v>300</v>
      </c>
      <c r="Y43" s="6">
        <f t="shared" si="0"/>
        <v>3000</v>
      </c>
      <c r="Z43" s="30">
        <f>Table1[[#This Row],[Cantitatea Totală]]*#REF!</f>
        <v>6600.000000000001</v>
      </c>
    </row>
    <row r="44" spans="1:26" ht="78.75" customHeight="1">
      <c r="A44" s="14">
        <v>65</v>
      </c>
      <c r="B44" s="32">
        <v>43</v>
      </c>
      <c r="C44" s="12" t="s">
        <v>67</v>
      </c>
      <c r="D44" s="18" t="s">
        <v>68</v>
      </c>
      <c r="E44" s="12" t="s">
        <v>27</v>
      </c>
      <c r="F44" s="39">
        <v>3.5</v>
      </c>
      <c r="G44" s="7">
        <v>200</v>
      </c>
      <c r="H44" s="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6">
        <f t="shared" si="0"/>
        <v>200</v>
      </c>
      <c r="Z44" s="30">
        <f>Table1[[#This Row],[Cantitatea Totală]]*#REF!</f>
        <v>700</v>
      </c>
    </row>
    <row r="45" spans="1:26" ht="78.75" customHeight="1">
      <c r="A45" s="14">
        <v>66</v>
      </c>
      <c r="B45" s="33">
        <v>44</v>
      </c>
      <c r="C45" s="18" t="s">
        <v>69</v>
      </c>
      <c r="D45" s="18" t="s">
        <v>69</v>
      </c>
      <c r="E45" s="12" t="s">
        <v>27</v>
      </c>
      <c r="F45" s="39">
        <v>3.5</v>
      </c>
      <c r="G45" s="7">
        <v>50</v>
      </c>
      <c r="H45" s="7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6">
        <f t="shared" si="0"/>
        <v>50</v>
      </c>
      <c r="Z45" s="30">
        <f>Table1[[#This Row],[Cantitatea Totală]]*#REF!</f>
        <v>175</v>
      </c>
    </row>
    <row r="46" spans="1:26" ht="78.75" customHeight="1">
      <c r="A46" s="14">
        <v>67</v>
      </c>
      <c r="B46" s="32">
        <v>45</v>
      </c>
      <c r="C46" s="18" t="s">
        <v>70</v>
      </c>
      <c r="D46" s="18" t="s">
        <v>70</v>
      </c>
      <c r="E46" s="12" t="s">
        <v>27</v>
      </c>
      <c r="F46" s="39">
        <v>3.5</v>
      </c>
      <c r="G46" s="7">
        <v>50</v>
      </c>
      <c r="H46" s="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>
        <f t="shared" si="0"/>
        <v>50</v>
      </c>
      <c r="Z46" s="30">
        <f>Table1[[#This Row],[Cantitatea Totală]]*#REF!</f>
        <v>175</v>
      </c>
    </row>
    <row r="47" spans="1:26" ht="48.75" customHeight="1">
      <c r="A47" s="26">
        <v>68</v>
      </c>
      <c r="B47" s="32">
        <v>46</v>
      </c>
      <c r="C47" s="3" t="s">
        <v>71</v>
      </c>
      <c r="D47" s="35" t="s">
        <v>72</v>
      </c>
      <c r="E47" s="1" t="s">
        <v>27</v>
      </c>
      <c r="F47" s="1">
        <v>3.5</v>
      </c>
      <c r="G47" s="7"/>
      <c r="H47" s="7"/>
      <c r="I47" s="6"/>
      <c r="J47" s="6"/>
      <c r="K47" s="6">
        <v>100</v>
      </c>
      <c r="L47" s="6"/>
      <c r="M47" s="6">
        <v>0</v>
      </c>
      <c r="N47" s="6"/>
      <c r="O47" s="6">
        <v>100</v>
      </c>
      <c r="P47" s="6"/>
      <c r="Q47" s="6"/>
      <c r="R47" s="6"/>
      <c r="S47" s="6"/>
      <c r="T47" s="6"/>
      <c r="U47" s="6"/>
      <c r="V47" s="6"/>
      <c r="W47" s="6"/>
      <c r="X47" s="6"/>
      <c r="Y47" s="6">
        <f t="shared" si="0"/>
        <v>200</v>
      </c>
      <c r="Z47" s="30">
        <f>Table1[[#This Row],[Cantitatea Totală]]*#REF!</f>
        <v>700</v>
      </c>
    </row>
    <row r="48" spans="1:26" ht="48.75" customHeight="1">
      <c r="A48" s="14">
        <v>70</v>
      </c>
      <c r="B48" s="33">
        <v>47</v>
      </c>
      <c r="C48" s="20" t="s">
        <v>73</v>
      </c>
      <c r="D48" s="22" t="s">
        <v>74</v>
      </c>
      <c r="E48" s="21" t="s">
        <v>30</v>
      </c>
      <c r="F48" s="39">
        <v>4452</v>
      </c>
      <c r="G48" s="7">
        <v>0.5</v>
      </c>
      <c r="H48" s="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>
        <f t="shared" si="0"/>
        <v>0.5</v>
      </c>
      <c r="Z48" s="30">
        <f>Table1[[#This Row],[Cantitatea Totală]]*#REF!</f>
        <v>2226</v>
      </c>
    </row>
    <row r="49" spans="1:26" ht="48.75" customHeight="1">
      <c r="A49" s="14">
        <v>71</v>
      </c>
      <c r="B49" s="32">
        <v>48</v>
      </c>
      <c r="C49" s="17" t="s">
        <v>223</v>
      </c>
      <c r="D49" s="17" t="s">
        <v>224</v>
      </c>
      <c r="E49" s="12" t="s">
        <v>27</v>
      </c>
      <c r="F49" s="39">
        <v>270</v>
      </c>
      <c r="G49" s="7">
        <v>10</v>
      </c>
      <c r="H49" s="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>
        <f t="shared" si="0"/>
        <v>10</v>
      </c>
      <c r="Z49" s="30">
        <f>Table1[[#This Row],[Cantitatea Totală]]*#REF!</f>
        <v>2700</v>
      </c>
    </row>
    <row r="50" spans="1:26" ht="48.75" customHeight="1">
      <c r="A50" s="14">
        <v>72</v>
      </c>
      <c r="B50" s="32">
        <v>49</v>
      </c>
      <c r="C50" s="18" t="s">
        <v>75</v>
      </c>
      <c r="D50" s="17" t="s">
        <v>305</v>
      </c>
      <c r="E50" s="12" t="s">
        <v>27</v>
      </c>
      <c r="F50" s="39">
        <v>0.76</v>
      </c>
      <c r="G50" s="7">
        <v>250</v>
      </c>
      <c r="H50" s="7">
        <v>3000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>
        <f t="shared" si="0"/>
        <v>3250</v>
      </c>
      <c r="Z50" s="30">
        <f>Table1[[#This Row],[Cantitatea Totală]]*#REF!</f>
        <v>2470</v>
      </c>
    </row>
    <row r="51" spans="1:26" ht="48.75" customHeight="1">
      <c r="A51" s="14">
        <v>73</v>
      </c>
      <c r="B51" s="33">
        <v>50</v>
      </c>
      <c r="C51" s="17" t="s">
        <v>226</v>
      </c>
      <c r="D51" s="17" t="s">
        <v>76</v>
      </c>
      <c r="E51" s="12" t="s">
        <v>27</v>
      </c>
      <c r="F51" s="39">
        <v>270</v>
      </c>
      <c r="G51" s="7">
        <v>10</v>
      </c>
      <c r="H51" s="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>
        <f t="shared" si="0"/>
        <v>10</v>
      </c>
      <c r="Z51" s="30">
        <f>Table1[[#This Row],[Cantitatea Totală]]*#REF!</f>
        <v>2700</v>
      </c>
    </row>
    <row r="52" spans="1:26" ht="48.75" customHeight="1">
      <c r="A52" s="14">
        <v>74</v>
      </c>
      <c r="B52" s="32">
        <v>51</v>
      </c>
      <c r="C52" s="18" t="s">
        <v>77</v>
      </c>
      <c r="D52" s="18" t="s">
        <v>78</v>
      </c>
      <c r="E52" s="12" t="s">
        <v>27</v>
      </c>
      <c r="F52" s="39">
        <v>60</v>
      </c>
      <c r="G52" s="7">
        <v>30</v>
      </c>
      <c r="H52" s="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>
        <f t="shared" si="0"/>
        <v>30</v>
      </c>
      <c r="Z52" s="30">
        <f>Table1[[#This Row],[Cantitatea Totală]]*#REF!</f>
        <v>1800</v>
      </c>
    </row>
    <row r="53" spans="1:26" ht="48.75" customHeight="1">
      <c r="A53" s="14">
        <v>75</v>
      </c>
      <c r="B53" s="32">
        <v>52</v>
      </c>
      <c r="C53" s="17" t="s">
        <v>79</v>
      </c>
      <c r="D53" s="17" t="s">
        <v>80</v>
      </c>
      <c r="E53" s="12" t="s">
        <v>27</v>
      </c>
      <c r="F53" s="39">
        <v>73.33</v>
      </c>
      <c r="G53" s="7">
        <v>30</v>
      </c>
      <c r="H53" s="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>
        <f t="shared" si="0"/>
        <v>30</v>
      </c>
      <c r="Z53" s="30">
        <f>Table1[[#This Row],[Cantitatea Totală]]*#REF!</f>
        <v>2199.9</v>
      </c>
    </row>
    <row r="54" spans="1:26" ht="48.75" customHeight="1">
      <c r="A54" s="26">
        <v>78</v>
      </c>
      <c r="B54" s="33">
        <v>53</v>
      </c>
      <c r="C54" s="3" t="s">
        <v>81</v>
      </c>
      <c r="D54" s="35" t="s">
        <v>81</v>
      </c>
      <c r="E54" s="1" t="s">
        <v>30</v>
      </c>
      <c r="F54" s="1">
        <v>24</v>
      </c>
      <c r="G54" s="7"/>
      <c r="H54" s="7"/>
      <c r="I54" s="6">
        <v>1</v>
      </c>
      <c r="J54" s="6"/>
      <c r="K54" s="6"/>
      <c r="L54" s="6"/>
      <c r="M54" s="6">
        <v>0</v>
      </c>
      <c r="N54" s="6">
        <v>2</v>
      </c>
      <c r="O54" s="6"/>
      <c r="P54" s="6"/>
      <c r="Q54" s="6"/>
      <c r="R54" s="6"/>
      <c r="S54" s="6"/>
      <c r="T54" s="6"/>
      <c r="U54" s="6"/>
      <c r="V54" s="6"/>
      <c r="W54" s="6"/>
      <c r="X54" s="6">
        <v>0.5</v>
      </c>
      <c r="Y54" s="6">
        <f t="shared" si="0"/>
        <v>3.5</v>
      </c>
      <c r="Z54" s="30">
        <f>Table1[[#This Row],[Cantitatea Totală]]*#REF!</f>
        <v>84</v>
      </c>
    </row>
    <row r="55" spans="1:26" ht="48.75" customHeight="1">
      <c r="A55" s="14">
        <v>79</v>
      </c>
      <c r="B55" s="32">
        <v>54</v>
      </c>
      <c r="C55" s="18" t="s">
        <v>82</v>
      </c>
      <c r="D55" s="18" t="s">
        <v>82</v>
      </c>
      <c r="E55" s="19" t="s">
        <v>30</v>
      </c>
      <c r="F55" s="39">
        <v>3801.6</v>
      </c>
      <c r="G55" s="7">
        <v>0.5</v>
      </c>
      <c r="H55" s="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>
        <f t="shared" si="0"/>
        <v>0.5</v>
      </c>
      <c r="Z55" s="30">
        <f>Table1[[#This Row],[Cantitatea Totală]]*#REF!</f>
        <v>1900.8</v>
      </c>
    </row>
    <row r="56" spans="1:26" ht="48.75" customHeight="1">
      <c r="A56" s="14">
        <v>83</v>
      </c>
      <c r="B56" s="32">
        <v>55</v>
      </c>
      <c r="C56" s="18" t="s">
        <v>83</v>
      </c>
      <c r="D56" s="17" t="s">
        <v>306</v>
      </c>
      <c r="E56" s="12" t="s">
        <v>27</v>
      </c>
      <c r="F56" s="12">
        <v>0.76</v>
      </c>
      <c r="G56" s="7">
        <v>250</v>
      </c>
      <c r="H56" s="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6">
        <f t="shared" si="0"/>
        <v>250</v>
      </c>
      <c r="Z56" s="30">
        <f>Table1[[#This Row],[Cantitatea Totală]]*#REF!</f>
        <v>190</v>
      </c>
    </row>
    <row r="57" spans="1:26" ht="48.75" customHeight="1">
      <c r="A57" s="14">
        <v>85</v>
      </c>
      <c r="B57" s="33">
        <v>56</v>
      </c>
      <c r="C57" s="18" t="s">
        <v>84</v>
      </c>
      <c r="D57" s="18" t="s">
        <v>307</v>
      </c>
      <c r="E57" s="12" t="s">
        <v>27</v>
      </c>
      <c r="F57" s="12">
        <v>0.76</v>
      </c>
      <c r="G57" s="7">
        <v>250</v>
      </c>
      <c r="H57" s="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6">
        <f t="shared" si="0"/>
        <v>250</v>
      </c>
      <c r="Z57" s="30">
        <f>Table1[[#This Row],[Cantitatea Totală]]*#REF!</f>
        <v>190</v>
      </c>
    </row>
    <row r="58" spans="1:26" ht="48.75" customHeight="1">
      <c r="A58" s="14">
        <v>86</v>
      </c>
      <c r="B58" s="32">
        <v>57</v>
      </c>
      <c r="C58" s="18" t="s">
        <v>85</v>
      </c>
      <c r="D58" s="17" t="s">
        <v>308</v>
      </c>
      <c r="E58" s="12" t="s">
        <v>27</v>
      </c>
      <c r="F58" s="12">
        <v>0.76</v>
      </c>
      <c r="G58" s="7">
        <v>250</v>
      </c>
      <c r="H58" s="7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>
        <f t="shared" si="0"/>
        <v>250</v>
      </c>
      <c r="Z58" s="30">
        <f>Table1[[#This Row],[Cantitatea Totală]]*#REF!</f>
        <v>190</v>
      </c>
    </row>
    <row r="59" spans="1:26" ht="48.75" customHeight="1">
      <c r="A59" s="26">
        <v>91</v>
      </c>
      <c r="B59" s="32">
        <v>58</v>
      </c>
      <c r="C59" s="3" t="s">
        <v>87</v>
      </c>
      <c r="D59" s="35" t="s">
        <v>50</v>
      </c>
      <c r="E59" s="1" t="s">
        <v>30</v>
      </c>
      <c r="F59" s="1">
        <v>550</v>
      </c>
      <c r="G59" s="7"/>
      <c r="H59" s="7"/>
      <c r="I59" s="6">
        <v>2</v>
      </c>
      <c r="J59" s="6">
        <v>0.5</v>
      </c>
      <c r="K59" s="6">
        <v>0.5</v>
      </c>
      <c r="L59" s="6"/>
      <c r="M59" s="6">
        <v>2</v>
      </c>
      <c r="N59" s="6"/>
      <c r="O59" s="6"/>
      <c r="P59" s="6"/>
      <c r="Q59" s="6"/>
      <c r="R59" s="6"/>
      <c r="S59" s="6">
        <v>0.5</v>
      </c>
      <c r="T59" s="6"/>
      <c r="U59" s="6"/>
      <c r="V59" s="6"/>
      <c r="W59" s="6"/>
      <c r="X59" s="6"/>
      <c r="Y59" s="6">
        <f t="shared" si="0"/>
        <v>5.5</v>
      </c>
      <c r="Z59" s="30">
        <f>Table1[[#This Row],[Cantitatea Totală]]*#REF!</f>
        <v>3025</v>
      </c>
    </row>
    <row r="60" spans="1:26" ht="48.75" customHeight="1">
      <c r="A60" s="14">
        <v>92</v>
      </c>
      <c r="B60" s="33">
        <v>59</v>
      </c>
      <c r="C60" s="22" t="s">
        <v>88</v>
      </c>
      <c r="D60" s="22" t="s">
        <v>50</v>
      </c>
      <c r="E60" s="1" t="s">
        <v>30</v>
      </c>
      <c r="F60" s="23">
        <v>2600</v>
      </c>
      <c r="G60" s="7">
        <v>1</v>
      </c>
      <c r="H60" s="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6">
        <f t="shared" si="0"/>
        <v>1</v>
      </c>
      <c r="Z60" s="30">
        <f>Table1[[#This Row],[Cantitatea Totală]]*#REF!</f>
        <v>2600</v>
      </c>
    </row>
    <row r="61" spans="1:26" ht="48.75" customHeight="1">
      <c r="A61" s="14">
        <v>93</v>
      </c>
      <c r="B61" s="32">
        <v>60</v>
      </c>
      <c r="C61" s="18" t="s">
        <v>89</v>
      </c>
      <c r="D61" s="17" t="s">
        <v>309</v>
      </c>
      <c r="E61" s="12" t="s">
        <v>27</v>
      </c>
      <c r="F61" s="12">
        <v>0.76</v>
      </c>
      <c r="G61" s="7">
        <v>250</v>
      </c>
      <c r="H61" s="7">
        <v>3000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6">
        <f t="shared" si="0"/>
        <v>3250</v>
      </c>
      <c r="Z61" s="30">
        <f>Table1[[#This Row],[Cantitatea Totală]]*#REF!</f>
        <v>2470</v>
      </c>
    </row>
    <row r="62" spans="1:26" ht="48.75" customHeight="1">
      <c r="A62" s="26">
        <v>96</v>
      </c>
      <c r="B62" s="32">
        <v>61</v>
      </c>
      <c r="C62" s="3" t="s">
        <v>90</v>
      </c>
      <c r="D62" s="35" t="s">
        <v>91</v>
      </c>
      <c r="E62" s="1" t="s">
        <v>30</v>
      </c>
      <c r="F62" s="1">
        <v>765</v>
      </c>
      <c r="G62" s="7"/>
      <c r="H62" s="7"/>
      <c r="I62" s="6">
        <v>2</v>
      </c>
      <c r="J62" s="6"/>
      <c r="K62" s="6"/>
      <c r="L62" s="6">
        <v>2</v>
      </c>
      <c r="M62" s="6">
        <v>0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0"/>
        <v>4</v>
      </c>
      <c r="Z62" s="30">
        <f>Table1[[#This Row],[Cantitatea Totală]]*#REF!</f>
        <v>3060</v>
      </c>
    </row>
    <row r="63" spans="1:26" ht="48.75" customHeight="1">
      <c r="A63" s="26">
        <v>97</v>
      </c>
      <c r="B63" s="33">
        <v>62</v>
      </c>
      <c r="C63" s="3" t="s">
        <v>90</v>
      </c>
      <c r="D63" s="35" t="s">
        <v>92</v>
      </c>
      <c r="E63" s="1" t="s">
        <v>30</v>
      </c>
      <c r="F63" s="1">
        <v>300</v>
      </c>
      <c r="G63" s="7"/>
      <c r="H63" s="7"/>
      <c r="I63" s="6"/>
      <c r="J63" s="6">
        <v>1</v>
      </c>
      <c r="K63" s="6"/>
      <c r="L63" s="6"/>
      <c r="M63" s="6">
        <v>1</v>
      </c>
      <c r="N63" s="6"/>
      <c r="O63" s="7">
        <v>1</v>
      </c>
      <c r="P63" s="6"/>
      <c r="Q63" s="6"/>
      <c r="R63" s="6"/>
      <c r="S63" s="6">
        <v>1</v>
      </c>
      <c r="T63" s="6">
        <v>1</v>
      </c>
      <c r="U63" s="6"/>
      <c r="V63" s="6"/>
      <c r="W63" s="6">
        <v>1</v>
      </c>
      <c r="X63" s="6"/>
      <c r="Y63" s="6">
        <f t="shared" si="0"/>
        <v>6</v>
      </c>
      <c r="Z63" s="30">
        <f>Table1[[#This Row],[Cantitatea Totală]]*#REF!</f>
        <v>1800</v>
      </c>
    </row>
    <row r="64" spans="1:26" ht="48.75" customHeight="1">
      <c r="A64" s="26">
        <v>98</v>
      </c>
      <c r="B64" s="32">
        <v>63</v>
      </c>
      <c r="C64" s="3" t="s">
        <v>93</v>
      </c>
      <c r="D64" s="35" t="s">
        <v>50</v>
      </c>
      <c r="E64" s="1" t="s">
        <v>30</v>
      </c>
      <c r="F64" s="1">
        <v>780</v>
      </c>
      <c r="G64" s="7"/>
      <c r="H64" s="7"/>
      <c r="I64" s="6"/>
      <c r="J64" s="6">
        <v>1.5</v>
      </c>
      <c r="K64" s="6">
        <v>2</v>
      </c>
      <c r="L64" s="6"/>
      <c r="M64" s="6"/>
      <c r="N64" s="6">
        <v>1</v>
      </c>
      <c r="O64" s="6"/>
      <c r="P64" s="6"/>
      <c r="Q64" s="6">
        <v>1</v>
      </c>
      <c r="R64" s="6"/>
      <c r="S64" s="6">
        <v>6</v>
      </c>
      <c r="T64" s="6"/>
      <c r="U64" s="6"/>
      <c r="V64" s="6"/>
      <c r="W64" s="6"/>
      <c r="X64" s="6">
        <v>0.5</v>
      </c>
      <c r="Y64" s="6">
        <f t="shared" si="0"/>
        <v>12</v>
      </c>
      <c r="Z64" s="30">
        <f>Table1[[#This Row],[Cantitatea Totală]]*#REF!</f>
        <v>9360</v>
      </c>
    </row>
    <row r="65" spans="1:26" ht="48.75" customHeight="1">
      <c r="A65" s="14">
        <v>101</v>
      </c>
      <c r="B65" s="32">
        <v>64</v>
      </c>
      <c r="C65" s="3" t="s">
        <v>310</v>
      </c>
      <c r="D65" s="35" t="s">
        <v>330</v>
      </c>
      <c r="E65" s="14" t="s">
        <v>30</v>
      </c>
      <c r="F65" s="14">
        <v>12000</v>
      </c>
      <c r="G65" s="7">
        <v>0.5</v>
      </c>
      <c r="H65" s="7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6">
        <f t="shared" si="0"/>
        <v>0.5</v>
      </c>
      <c r="Z65" s="30">
        <f>Table1[[#This Row],[Cantitatea Totală]]*#REF!</f>
        <v>6000</v>
      </c>
    </row>
    <row r="66" spans="1:26" ht="48.75" customHeight="1">
      <c r="A66" s="26">
        <v>102</v>
      </c>
      <c r="B66" s="32">
        <v>66</v>
      </c>
      <c r="C66" s="3" t="s">
        <v>94</v>
      </c>
      <c r="D66" s="35" t="s">
        <v>62</v>
      </c>
      <c r="E66" s="1" t="s">
        <v>36</v>
      </c>
      <c r="F66" s="1">
        <v>29</v>
      </c>
      <c r="G66" s="7"/>
      <c r="H66" s="7"/>
      <c r="I66" s="6"/>
      <c r="J66" s="6"/>
      <c r="K66" s="6"/>
      <c r="L66" s="6"/>
      <c r="M66" s="6"/>
      <c r="N66" s="6"/>
      <c r="O66" s="6">
        <v>50</v>
      </c>
      <c r="P66" s="6"/>
      <c r="Q66" s="6"/>
      <c r="R66" s="6"/>
      <c r="S66" s="6"/>
      <c r="T66" s="6"/>
      <c r="U66" s="6"/>
      <c r="V66" s="6"/>
      <c r="W66" s="6"/>
      <c r="X66" s="6"/>
      <c r="Y66" s="6">
        <f t="shared" si="0"/>
        <v>50</v>
      </c>
      <c r="Z66" s="30">
        <f>Table1[[#This Row],[Cantitatea Totală]]*#REF!</f>
        <v>1450</v>
      </c>
    </row>
    <row r="67" spans="1:26" ht="48.75" customHeight="1">
      <c r="A67" s="26">
        <v>103</v>
      </c>
      <c r="B67" s="32">
        <v>67</v>
      </c>
      <c r="C67" s="3" t="s">
        <v>95</v>
      </c>
      <c r="D67" s="35" t="s">
        <v>96</v>
      </c>
      <c r="E67" s="1" t="s">
        <v>36</v>
      </c>
      <c r="F67" s="1">
        <v>29</v>
      </c>
      <c r="G67" s="7"/>
      <c r="H67" s="7"/>
      <c r="I67" s="6"/>
      <c r="J67" s="6"/>
      <c r="K67" s="6"/>
      <c r="L67" s="6"/>
      <c r="M67" s="6"/>
      <c r="N67" s="6"/>
      <c r="O67" s="6">
        <v>500</v>
      </c>
      <c r="P67" s="6"/>
      <c r="Q67" s="6"/>
      <c r="R67" s="6"/>
      <c r="S67" s="6"/>
      <c r="T67" s="6"/>
      <c r="U67" s="6"/>
      <c r="V67" s="6"/>
      <c r="W67" s="6"/>
      <c r="X67" s="6"/>
      <c r="Y67" s="6">
        <f t="shared" si="0"/>
        <v>500</v>
      </c>
      <c r="Z67" s="30">
        <f>Table1[[#This Row],[Cantitatea Totală]]*#REF!</f>
        <v>14500</v>
      </c>
    </row>
    <row r="68" spans="1:26" ht="96.75" customHeight="1">
      <c r="A68" s="26">
        <v>104</v>
      </c>
      <c r="B68" s="33">
        <v>68</v>
      </c>
      <c r="C68" s="10" t="s">
        <v>97</v>
      </c>
      <c r="D68" s="35" t="s">
        <v>238</v>
      </c>
      <c r="E68" s="1" t="s">
        <v>98</v>
      </c>
      <c r="F68" s="1">
        <v>5.2</v>
      </c>
      <c r="G68" s="7"/>
      <c r="H68" s="7"/>
      <c r="I68" s="6"/>
      <c r="J68" s="6"/>
      <c r="K68" s="6"/>
      <c r="L68" s="6"/>
      <c r="M68" s="6"/>
      <c r="N68" s="6">
        <v>25</v>
      </c>
      <c r="O68" s="6">
        <v>100</v>
      </c>
      <c r="P68" s="6"/>
      <c r="Q68" s="6"/>
      <c r="R68" s="6"/>
      <c r="S68" s="6"/>
      <c r="T68" s="6"/>
      <c r="U68" s="6"/>
      <c r="V68" s="6"/>
      <c r="W68" s="6"/>
      <c r="X68" s="6">
        <v>125</v>
      </c>
      <c r="Y68" s="6">
        <f aca="true" t="shared" si="1" ref="Y68:Y130">SUM(G68:X68)</f>
        <v>250</v>
      </c>
      <c r="Z68" s="30">
        <f>Table1[[#This Row],[Cantitatea Totală]]*#REF!</f>
        <v>1300</v>
      </c>
    </row>
    <row r="69" spans="1:26" ht="96.75" customHeight="1">
      <c r="A69" s="14">
        <v>105</v>
      </c>
      <c r="B69" s="32">
        <v>69</v>
      </c>
      <c r="C69" s="18" t="s">
        <v>99</v>
      </c>
      <c r="D69" s="18" t="s">
        <v>311</v>
      </c>
      <c r="E69" s="19" t="s">
        <v>27</v>
      </c>
      <c r="F69" s="12">
        <v>0.76</v>
      </c>
      <c r="G69" s="7">
        <v>250</v>
      </c>
      <c r="H69" s="7">
        <v>3000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6">
        <f t="shared" si="1"/>
        <v>3250</v>
      </c>
      <c r="Z69" s="30">
        <f>Table1[[#This Row],[Cantitatea Totală]]*#REF!</f>
        <v>2470</v>
      </c>
    </row>
    <row r="70" spans="1:26" ht="48.75" customHeight="1">
      <c r="A70" s="26">
        <v>108</v>
      </c>
      <c r="B70" s="32">
        <v>70</v>
      </c>
      <c r="C70" s="3" t="s">
        <v>100</v>
      </c>
      <c r="D70" s="35" t="s">
        <v>101</v>
      </c>
      <c r="E70" s="1" t="s">
        <v>98</v>
      </c>
      <c r="F70" s="1">
        <v>36.5</v>
      </c>
      <c r="G70" s="7">
        <v>25</v>
      </c>
      <c r="H70" s="7"/>
      <c r="I70" s="6">
        <v>50</v>
      </c>
      <c r="J70" s="6"/>
      <c r="K70" s="6">
        <v>25</v>
      </c>
      <c r="L70" s="6">
        <v>125</v>
      </c>
      <c r="M70" s="6"/>
      <c r="N70" s="6"/>
      <c r="O70" s="6">
        <v>25</v>
      </c>
      <c r="P70" s="6"/>
      <c r="Q70" s="6">
        <v>25</v>
      </c>
      <c r="R70" s="6">
        <v>25</v>
      </c>
      <c r="S70" s="6">
        <v>25</v>
      </c>
      <c r="T70" s="6"/>
      <c r="U70" s="6">
        <v>25</v>
      </c>
      <c r="V70" s="6"/>
      <c r="W70" s="6"/>
      <c r="X70" s="6">
        <v>50</v>
      </c>
      <c r="Y70" s="6">
        <f t="shared" si="1"/>
        <v>400</v>
      </c>
      <c r="Z70" s="30">
        <f>Table1[[#This Row],[Cantitatea Totală]]*#REF!</f>
        <v>14600</v>
      </c>
    </row>
    <row r="71" spans="1:26" ht="48.75" customHeight="1">
      <c r="A71" s="26">
        <v>110</v>
      </c>
      <c r="B71" s="33">
        <v>71</v>
      </c>
      <c r="C71" s="3" t="s">
        <v>102</v>
      </c>
      <c r="D71" s="35" t="s">
        <v>103</v>
      </c>
      <c r="E71" s="1" t="s">
        <v>98</v>
      </c>
      <c r="F71" s="1">
        <v>3.06</v>
      </c>
      <c r="G71" s="7"/>
      <c r="H71" s="7"/>
      <c r="I71" s="6"/>
      <c r="J71" s="6">
        <v>50</v>
      </c>
      <c r="K71" s="6">
        <v>300</v>
      </c>
      <c r="L71" s="6"/>
      <c r="M71" s="6">
        <v>0</v>
      </c>
      <c r="N71" s="6">
        <v>750</v>
      </c>
      <c r="O71" s="6">
        <v>25</v>
      </c>
      <c r="P71" s="6"/>
      <c r="Q71" s="6"/>
      <c r="R71" s="6"/>
      <c r="S71" s="6">
        <v>250</v>
      </c>
      <c r="T71" s="6"/>
      <c r="U71" s="6"/>
      <c r="V71" s="6"/>
      <c r="W71" s="6"/>
      <c r="X71" s="6"/>
      <c r="Y71" s="6">
        <f t="shared" si="1"/>
        <v>1375</v>
      </c>
      <c r="Z71" s="30">
        <f>Table1[[#This Row],[Cantitatea Totală]]*#REF!</f>
        <v>4207.5</v>
      </c>
    </row>
    <row r="72" spans="1:26" ht="48.75" customHeight="1">
      <c r="A72" s="14">
        <v>111</v>
      </c>
      <c r="B72" s="32">
        <v>72</v>
      </c>
      <c r="C72" s="18" t="s">
        <v>104</v>
      </c>
      <c r="D72" s="17" t="s">
        <v>312</v>
      </c>
      <c r="E72" s="19" t="s">
        <v>27</v>
      </c>
      <c r="F72" s="12">
        <v>0.76</v>
      </c>
      <c r="G72" s="7">
        <v>250</v>
      </c>
      <c r="H72" s="7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6">
        <f t="shared" si="1"/>
        <v>250</v>
      </c>
      <c r="Z72" s="30">
        <f>Table1[[#This Row],[Cantitatea Totală]]*#REF!</f>
        <v>190</v>
      </c>
    </row>
    <row r="73" spans="1:26" ht="48.75" customHeight="1">
      <c r="A73" s="40">
        <v>119</v>
      </c>
      <c r="B73" s="32">
        <v>73</v>
      </c>
      <c r="C73" s="50" t="s">
        <v>263</v>
      </c>
      <c r="D73" s="50" t="s">
        <v>264</v>
      </c>
      <c r="E73" s="46" t="s">
        <v>98</v>
      </c>
      <c r="F73" s="45">
        <v>44</v>
      </c>
      <c r="G73" s="7"/>
      <c r="H73" s="7">
        <v>200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6">
        <f t="shared" si="1"/>
        <v>200</v>
      </c>
      <c r="Z73" s="30">
        <f>Table1[[#This Row],[Cantitatea Totală]]*#REF!</f>
        <v>8800</v>
      </c>
    </row>
    <row r="74" spans="1:26" ht="48.75" customHeight="1">
      <c r="A74" s="40">
        <v>121</v>
      </c>
      <c r="B74" s="33">
        <v>74</v>
      </c>
      <c r="C74" s="3" t="s">
        <v>265</v>
      </c>
      <c r="D74" s="35" t="s">
        <v>329</v>
      </c>
      <c r="E74" s="1" t="s">
        <v>64</v>
      </c>
      <c r="F74" s="1">
        <v>3800</v>
      </c>
      <c r="G74" s="7"/>
      <c r="H74" s="7">
        <v>1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6">
        <f t="shared" si="1"/>
        <v>1</v>
      </c>
      <c r="Z74" s="30">
        <f>Table1[[#This Row],[Cantitatea Totală]]*#REF!</f>
        <v>3800</v>
      </c>
    </row>
    <row r="75" spans="1:26" ht="100.5" customHeight="1">
      <c r="A75" s="26">
        <v>123</v>
      </c>
      <c r="B75" s="32">
        <v>75</v>
      </c>
      <c r="C75" s="3" t="s">
        <v>105</v>
      </c>
      <c r="D75" s="35" t="s">
        <v>239</v>
      </c>
      <c r="E75" s="1" t="s">
        <v>64</v>
      </c>
      <c r="F75" s="1">
        <v>3500</v>
      </c>
      <c r="G75" s="7"/>
      <c r="H75" s="7">
        <v>1</v>
      </c>
      <c r="I75" s="6"/>
      <c r="J75" s="6"/>
      <c r="K75" s="6">
        <v>1</v>
      </c>
      <c r="L75" s="6">
        <v>1</v>
      </c>
      <c r="M75" s="6"/>
      <c r="N75" s="6"/>
      <c r="O75" s="6">
        <v>1</v>
      </c>
      <c r="P75" s="6"/>
      <c r="Q75" s="6"/>
      <c r="R75" s="6">
        <v>1</v>
      </c>
      <c r="S75" s="6">
        <v>1</v>
      </c>
      <c r="T75" s="6"/>
      <c r="U75" s="6">
        <v>1</v>
      </c>
      <c r="V75" s="6"/>
      <c r="W75" s="6"/>
      <c r="X75" s="6"/>
      <c r="Y75" s="6">
        <f t="shared" si="1"/>
        <v>7</v>
      </c>
      <c r="Z75" s="30">
        <f>Table1[[#This Row],[Cantitatea Totală]]*#REF!</f>
        <v>24500</v>
      </c>
    </row>
    <row r="76" spans="1:26" ht="48.75" customHeight="1">
      <c r="A76" s="26">
        <v>124</v>
      </c>
      <c r="B76" s="32">
        <v>76</v>
      </c>
      <c r="C76" s="3" t="s">
        <v>106</v>
      </c>
      <c r="D76" s="35" t="s">
        <v>107</v>
      </c>
      <c r="E76" s="1" t="s">
        <v>30</v>
      </c>
      <c r="F76" s="1">
        <v>95</v>
      </c>
      <c r="G76" s="7"/>
      <c r="H76" s="7"/>
      <c r="I76" s="6"/>
      <c r="J76" s="6"/>
      <c r="K76" s="6">
        <v>1</v>
      </c>
      <c r="L76" s="6">
        <v>0.25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>
        <v>0.25</v>
      </c>
      <c r="X76" s="6">
        <v>0.25</v>
      </c>
      <c r="Y76" s="6">
        <f t="shared" si="1"/>
        <v>1.75</v>
      </c>
      <c r="Z76" s="30">
        <f>Table1[[#This Row],[Cantitatea Totală]]*#REF!</f>
        <v>166.25</v>
      </c>
    </row>
    <row r="77" spans="1:26" ht="48.75" customHeight="1">
      <c r="A77" s="26">
        <v>125</v>
      </c>
      <c r="B77" s="33">
        <v>77</v>
      </c>
      <c r="C77" s="3" t="s">
        <v>108</v>
      </c>
      <c r="D77" s="35" t="s">
        <v>109</v>
      </c>
      <c r="E77" s="1" t="s">
        <v>30</v>
      </c>
      <c r="F77" s="1">
        <v>95</v>
      </c>
      <c r="G77" s="7"/>
      <c r="H77" s="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>
        <v>0.5</v>
      </c>
      <c r="W77" s="6"/>
      <c r="X77" s="6"/>
      <c r="Y77" s="6">
        <f t="shared" si="1"/>
        <v>0.5</v>
      </c>
      <c r="Z77" s="30">
        <f>Table1[[#This Row],[Cantitatea Totală]]*#REF!</f>
        <v>47.5</v>
      </c>
    </row>
    <row r="78" spans="1:26" ht="48.75" customHeight="1">
      <c r="A78" s="26">
        <v>126</v>
      </c>
      <c r="B78" s="32">
        <v>78</v>
      </c>
      <c r="C78" s="3" t="s">
        <v>110</v>
      </c>
      <c r="D78" s="35" t="s">
        <v>50</v>
      </c>
      <c r="E78" s="1" t="s">
        <v>30</v>
      </c>
      <c r="F78" s="1">
        <v>735</v>
      </c>
      <c r="G78" s="7">
        <v>0.5</v>
      </c>
      <c r="H78" s="7"/>
      <c r="I78" s="6">
        <v>3</v>
      </c>
      <c r="J78" s="6"/>
      <c r="K78" s="6">
        <v>0.5</v>
      </c>
      <c r="L78" s="6"/>
      <c r="M78" s="6"/>
      <c r="N78" s="6"/>
      <c r="O78" s="6"/>
      <c r="P78" s="6"/>
      <c r="Q78" s="6"/>
      <c r="R78" s="6">
        <v>1</v>
      </c>
      <c r="S78" s="6">
        <v>0.5</v>
      </c>
      <c r="T78" s="6"/>
      <c r="U78" s="6"/>
      <c r="V78" s="6"/>
      <c r="W78" s="6">
        <v>2</v>
      </c>
      <c r="X78" s="6"/>
      <c r="Y78" s="6">
        <f t="shared" si="1"/>
        <v>7.5</v>
      </c>
      <c r="Z78" s="30">
        <f>Table1[[#This Row],[Cantitatea Totală]]*#REF!</f>
        <v>5512.5</v>
      </c>
    </row>
    <row r="79" spans="1:26" ht="48.75" customHeight="1">
      <c r="A79" s="26">
        <v>127</v>
      </c>
      <c r="B79" s="32">
        <v>79</v>
      </c>
      <c r="C79" s="3" t="s">
        <v>111</v>
      </c>
      <c r="D79" s="35" t="s">
        <v>92</v>
      </c>
      <c r="E79" s="1" t="s">
        <v>30</v>
      </c>
      <c r="F79" s="1">
        <v>270</v>
      </c>
      <c r="G79" s="7"/>
      <c r="H79" s="7"/>
      <c r="I79" s="6"/>
      <c r="J79" s="6"/>
      <c r="K79" s="6"/>
      <c r="L79" s="6"/>
      <c r="M79" s="6">
        <v>0.6</v>
      </c>
      <c r="N79" s="6"/>
      <c r="O79" s="6">
        <v>0.5</v>
      </c>
      <c r="P79" s="6"/>
      <c r="Q79" s="6"/>
      <c r="R79" s="6"/>
      <c r="S79" s="6"/>
      <c r="T79" s="6"/>
      <c r="U79" s="6"/>
      <c r="V79" s="6"/>
      <c r="W79" s="6"/>
      <c r="X79" s="6"/>
      <c r="Y79" s="6">
        <f t="shared" si="1"/>
        <v>1.1</v>
      </c>
      <c r="Z79" s="30">
        <f>Table1[[#This Row],[Cantitatea Totală]]*#REF!</f>
        <v>297</v>
      </c>
    </row>
    <row r="80" spans="1:26" ht="48.75" customHeight="1">
      <c r="A80" s="14">
        <v>131</v>
      </c>
      <c r="B80" s="33">
        <v>80</v>
      </c>
      <c r="C80" s="18" t="s">
        <v>112</v>
      </c>
      <c r="D80" s="17" t="s">
        <v>313</v>
      </c>
      <c r="E80" s="19" t="s">
        <v>27</v>
      </c>
      <c r="F80" s="12">
        <v>0.76</v>
      </c>
      <c r="G80" s="7">
        <v>250</v>
      </c>
      <c r="H80" s="7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6">
        <f t="shared" si="1"/>
        <v>250</v>
      </c>
      <c r="Z80" s="30">
        <f>Table1[[#This Row],[Cantitatea Totală]]*#REF!</f>
        <v>190</v>
      </c>
    </row>
    <row r="81" spans="1:26" ht="48.75" customHeight="1">
      <c r="A81" s="26">
        <v>134</v>
      </c>
      <c r="B81" s="32">
        <v>81</v>
      </c>
      <c r="C81" s="3" t="s">
        <v>113</v>
      </c>
      <c r="D81" s="35" t="s">
        <v>91</v>
      </c>
      <c r="E81" s="1" t="s">
        <v>30</v>
      </c>
      <c r="F81" s="1">
        <v>450</v>
      </c>
      <c r="G81" s="7"/>
      <c r="H81" s="7"/>
      <c r="I81" s="6"/>
      <c r="J81" s="6">
        <v>0.25</v>
      </c>
      <c r="K81" s="6"/>
      <c r="L81" s="6"/>
      <c r="M81" s="6">
        <v>0.1</v>
      </c>
      <c r="N81" s="6"/>
      <c r="O81" s="6">
        <v>0.1</v>
      </c>
      <c r="P81" s="6"/>
      <c r="Q81" s="6"/>
      <c r="R81" s="6"/>
      <c r="S81" s="6">
        <v>0.25</v>
      </c>
      <c r="T81" s="6"/>
      <c r="U81" s="6"/>
      <c r="V81" s="6"/>
      <c r="W81" s="6"/>
      <c r="X81" s="6"/>
      <c r="Y81" s="6">
        <f t="shared" si="1"/>
        <v>0.7</v>
      </c>
      <c r="Z81" s="30">
        <f>Table1[[#This Row],[Cantitatea Totală]]*#REF!</f>
        <v>315</v>
      </c>
    </row>
    <row r="82" spans="1:26" ht="48.75" customHeight="1">
      <c r="A82" s="26">
        <v>135</v>
      </c>
      <c r="B82" s="32">
        <v>82</v>
      </c>
      <c r="C82" s="3" t="s">
        <v>114</v>
      </c>
      <c r="D82" s="35" t="s">
        <v>115</v>
      </c>
      <c r="E82" s="1" t="s">
        <v>30</v>
      </c>
      <c r="F82" s="1">
        <v>447</v>
      </c>
      <c r="G82" s="7"/>
      <c r="H82" s="7"/>
      <c r="I82" s="6"/>
      <c r="J82" s="6">
        <v>0.1</v>
      </c>
      <c r="K82" s="6"/>
      <c r="L82" s="6"/>
      <c r="M82" s="6">
        <v>0.1</v>
      </c>
      <c r="N82" s="6"/>
      <c r="O82" s="6">
        <v>0.1</v>
      </c>
      <c r="P82" s="6"/>
      <c r="Q82" s="6">
        <v>1</v>
      </c>
      <c r="R82" s="6"/>
      <c r="S82" s="6"/>
      <c r="T82" s="6"/>
      <c r="U82" s="6"/>
      <c r="V82" s="6"/>
      <c r="W82" s="6"/>
      <c r="X82" s="6"/>
      <c r="Y82" s="6">
        <f t="shared" si="1"/>
        <v>1.3</v>
      </c>
      <c r="Z82" s="30">
        <f>Table1[[#This Row],[Cantitatea Totală]]*#REF!</f>
        <v>581.1</v>
      </c>
    </row>
    <row r="83" spans="1:26" ht="48.75" customHeight="1">
      <c r="A83" s="26">
        <v>136</v>
      </c>
      <c r="B83" s="33">
        <v>83</v>
      </c>
      <c r="C83" s="3" t="s">
        <v>116</v>
      </c>
      <c r="D83" s="35" t="s">
        <v>91</v>
      </c>
      <c r="E83" s="1" t="s">
        <v>30</v>
      </c>
      <c r="F83" s="1">
        <v>450</v>
      </c>
      <c r="G83" s="7"/>
      <c r="H83" s="7"/>
      <c r="I83" s="6"/>
      <c r="J83" s="6">
        <v>0.25</v>
      </c>
      <c r="K83" s="6"/>
      <c r="L83" s="6"/>
      <c r="M83" s="6">
        <v>1</v>
      </c>
      <c r="N83" s="6"/>
      <c r="O83" s="6">
        <v>0.1</v>
      </c>
      <c r="P83" s="6"/>
      <c r="Q83" s="6">
        <v>1</v>
      </c>
      <c r="R83" s="6"/>
      <c r="S83" s="6"/>
      <c r="T83" s="6"/>
      <c r="U83" s="6"/>
      <c r="V83" s="6"/>
      <c r="W83" s="6"/>
      <c r="X83" s="6"/>
      <c r="Y83" s="6">
        <f t="shared" si="1"/>
        <v>2.35</v>
      </c>
      <c r="Z83" s="30">
        <f>Table1[[#This Row],[Cantitatea Totală]]*#REF!</f>
        <v>1057.5</v>
      </c>
    </row>
    <row r="84" spans="1:26" ht="48.75" customHeight="1">
      <c r="A84" s="26">
        <v>138</v>
      </c>
      <c r="B84" s="32">
        <v>84</v>
      </c>
      <c r="C84" s="3" t="s">
        <v>117</v>
      </c>
      <c r="D84" s="35" t="s">
        <v>115</v>
      </c>
      <c r="E84" s="1" t="s">
        <v>30</v>
      </c>
      <c r="F84" s="1">
        <v>450</v>
      </c>
      <c r="G84" s="7"/>
      <c r="H84" s="7"/>
      <c r="I84" s="6"/>
      <c r="J84" s="6"/>
      <c r="K84" s="6"/>
      <c r="L84" s="6"/>
      <c r="M84" s="6"/>
      <c r="N84" s="6"/>
      <c r="O84" s="6">
        <v>0.1</v>
      </c>
      <c r="P84" s="6"/>
      <c r="Q84" s="6"/>
      <c r="R84" s="6"/>
      <c r="S84" s="6"/>
      <c r="T84" s="6"/>
      <c r="U84" s="6"/>
      <c r="V84" s="6"/>
      <c r="W84" s="6"/>
      <c r="X84" s="6"/>
      <c r="Y84" s="6">
        <f t="shared" si="1"/>
        <v>0.1</v>
      </c>
      <c r="Z84" s="30">
        <f>Table1[[#This Row],[Cantitatea Totală]]*#REF!</f>
        <v>45</v>
      </c>
    </row>
    <row r="85" spans="1:26" ht="60">
      <c r="A85" s="26">
        <v>139</v>
      </c>
      <c r="B85" s="32">
        <v>85</v>
      </c>
      <c r="C85" s="11" t="s">
        <v>118</v>
      </c>
      <c r="D85" s="35" t="s">
        <v>240</v>
      </c>
      <c r="E85" s="1" t="s">
        <v>98</v>
      </c>
      <c r="F85" s="1">
        <v>145.83</v>
      </c>
      <c r="G85" s="7"/>
      <c r="H85" s="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v>96</v>
      </c>
      <c r="V85" s="6"/>
      <c r="W85" s="6"/>
      <c r="X85" s="6"/>
      <c r="Y85" s="6">
        <f t="shared" si="1"/>
        <v>96</v>
      </c>
      <c r="Z85" s="30">
        <f>Table1[[#This Row],[Cantitatea Totală]]*#REF!</f>
        <v>13999.68</v>
      </c>
    </row>
    <row r="86" spans="1:26" ht="75">
      <c r="A86" s="14">
        <v>140</v>
      </c>
      <c r="B86" s="33">
        <v>86</v>
      </c>
      <c r="C86" s="20" t="s">
        <v>119</v>
      </c>
      <c r="D86" s="22" t="s">
        <v>120</v>
      </c>
      <c r="E86" s="21" t="s">
        <v>30</v>
      </c>
      <c r="F86" s="21">
        <v>1632</v>
      </c>
      <c r="G86" s="7">
        <v>1</v>
      </c>
      <c r="H86" s="7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6">
        <f t="shared" si="1"/>
        <v>1</v>
      </c>
      <c r="Z86" s="30">
        <f>Table1[[#This Row],[Cantitatea Totală]]*#REF!</f>
        <v>1632</v>
      </c>
    </row>
    <row r="87" spans="1:26" ht="120">
      <c r="A87" s="26">
        <v>141</v>
      </c>
      <c r="B87" s="32">
        <v>87</v>
      </c>
      <c r="C87" s="3" t="s">
        <v>121</v>
      </c>
      <c r="D87" s="35" t="s">
        <v>241</v>
      </c>
      <c r="E87" s="1" t="s">
        <v>30</v>
      </c>
      <c r="F87" s="1">
        <v>4900</v>
      </c>
      <c r="G87" s="7"/>
      <c r="H87" s="7"/>
      <c r="I87" s="6">
        <v>1</v>
      </c>
      <c r="J87" s="6"/>
      <c r="K87" s="6">
        <v>0.5</v>
      </c>
      <c r="L87" s="6"/>
      <c r="M87" s="6"/>
      <c r="N87" s="6"/>
      <c r="O87" s="6"/>
      <c r="P87" s="6"/>
      <c r="Q87" s="6"/>
      <c r="R87" s="6"/>
      <c r="S87" s="6"/>
      <c r="T87" s="6">
        <v>3</v>
      </c>
      <c r="U87" s="6"/>
      <c r="V87" s="6"/>
      <c r="W87" s="6"/>
      <c r="X87" s="6"/>
      <c r="Y87" s="6">
        <f t="shared" si="1"/>
        <v>4.5</v>
      </c>
      <c r="Z87" s="30">
        <f>Table1[[#This Row],[Cantitatea Totală]]*#REF!</f>
        <v>22050</v>
      </c>
    </row>
    <row r="88" spans="1:26" ht="45">
      <c r="A88" s="14">
        <v>142</v>
      </c>
      <c r="B88" s="32">
        <v>88</v>
      </c>
      <c r="C88" s="24" t="s">
        <v>122</v>
      </c>
      <c r="D88" s="24" t="s">
        <v>123</v>
      </c>
      <c r="E88" s="21" t="s">
        <v>30</v>
      </c>
      <c r="F88" s="21">
        <v>4900</v>
      </c>
      <c r="G88" s="7">
        <v>1</v>
      </c>
      <c r="H88" s="7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6">
        <f t="shared" si="1"/>
        <v>1</v>
      </c>
      <c r="Z88" s="30">
        <f>Table1[[#This Row],[Cantitatea Totală]]*#REF!</f>
        <v>4900</v>
      </c>
    </row>
    <row r="89" spans="1:26" ht="48.75" customHeight="1">
      <c r="A89" s="26">
        <v>146</v>
      </c>
      <c r="B89" s="33">
        <v>89</v>
      </c>
      <c r="C89" s="3" t="s">
        <v>124</v>
      </c>
      <c r="D89" s="35" t="s">
        <v>125</v>
      </c>
      <c r="E89" s="1" t="s">
        <v>30</v>
      </c>
      <c r="F89" s="1">
        <v>897</v>
      </c>
      <c r="G89" s="7"/>
      <c r="H89" s="7"/>
      <c r="I89" s="6"/>
      <c r="J89" s="6"/>
      <c r="K89" s="6"/>
      <c r="L89" s="6"/>
      <c r="M89" s="6">
        <v>1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>
        <v>0.5</v>
      </c>
      <c r="Y89" s="6">
        <f t="shared" si="1"/>
        <v>1.5</v>
      </c>
      <c r="Z89" s="30">
        <f>Table1[[#This Row],[Cantitatea Totală]]*#REF!</f>
        <v>1345.5</v>
      </c>
    </row>
    <row r="90" spans="1:26" ht="48.75" customHeight="1">
      <c r="A90" s="14">
        <v>155</v>
      </c>
      <c r="B90" s="32">
        <v>90</v>
      </c>
      <c r="C90" s="20" t="s">
        <v>127</v>
      </c>
      <c r="D90" s="22" t="s">
        <v>128</v>
      </c>
      <c r="E90" s="1" t="s">
        <v>30</v>
      </c>
      <c r="F90" s="21">
        <v>3228</v>
      </c>
      <c r="G90" s="7">
        <v>1</v>
      </c>
      <c r="H90" s="7">
        <v>1.5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6">
        <f t="shared" si="1"/>
        <v>2.5</v>
      </c>
      <c r="Z90" s="30">
        <f>Table1[[#This Row],[Cantitatea Totală]]*#REF!</f>
        <v>8070</v>
      </c>
    </row>
    <row r="91" spans="1:26" ht="48.75" customHeight="1">
      <c r="A91" s="14">
        <v>157</v>
      </c>
      <c r="B91" s="32">
        <v>91</v>
      </c>
      <c r="C91" s="20" t="s">
        <v>129</v>
      </c>
      <c r="D91" s="22" t="s">
        <v>86</v>
      </c>
      <c r="E91" s="1" t="s">
        <v>30</v>
      </c>
      <c r="F91" s="21">
        <v>1280</v>
      </c>
      <c r="G91" s="7">
        <v>1</v>
      </c>
      <c r="H91" s="7">
        <v>1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6">
        <f t="shared" si="1"/>
        <v>2</v>
      </c>
      <c r="Z91" s="30">
        <f>Table1[[#This Row],[Cantitatea Totală]]*#REF!</f>
        <v>2560</v>
      </c>
    </row>
    <row r="92" spans="1:26" ht="48.75" customHeight="1">
      <c r="A92" s="14">
        <v>159</v>
      </c>
      <c r="B92" s="33">
        <v>92</v>
      </c>
      <c r="C92" s="20" t="s">
        <v>130</v>
      </c>
      <c r="D92" s="22" t="s">
        <v>314</v>
      </c>
      <c r="E92" s="21" t="s">
        <v>30</v>
      </c>
      <c r="F92" s="21">
        <v>1600</v>
      </c>
      <c r="G92" s="7">
        <v>2</v>
      </c>
      <c r="H92" s="7">
        <v>6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6">
        <f t="shared" si="1"/>
        <v>8</v>
      </c>
      <c r="Z92" s="30">
        <f>Table1[[#This Row],[Cantitatea Totală]]*#REF!</f>
        <v>12800</v>
      </c>
    </row>
    <row r="93" spans="1:26" ht="48.75" customHeight="1">
      <c r="A93" s="14">
        <v>160</v>
      </c>
      <c r="B93" s="32">
        <v>93</v>
      </c>
      <c r="C93" s="18" t="s">
        <v>131</v>
      </c>
      <c r="D93" s="18" t="s">
        <v>132</v>
      </c>
      <c r="E93" s="12" t="s">
        <v>30</v>
      </c>
      <c r="F93" s="12">
        <v>8200</v>
      </c>
      <c r="G93" s="7">
        <v>0.5</v>
      </c>
      <c r="H93" s="7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6">
        <f t="shared" si="1"/>
        <v>0.5</v>
      </c>
      <c r="Z93" s="30">
        <f>Table1[[#This Row],[Cantitatea Totală]]*#REF!</f>
        <v>4100</v>
      </c>
    </row>
    <row r="94" spans="1:26" ht="48.75" customHeight="1">
      <c r="A94" s="26">
        <v>165</v>
      </c>
      <c r="B94" s="32">
        <v>94</v>
      </c>
      <c r="C94" s="3" t="s">
        <v>133</v>
      </c>
      <c r="D94" s="35" t="s">
        <v>134</v>
      </c>
      <c r="E94" s="1" t="s">
        <v>30</v>
      </c>
      <c r="F94" s="1">
        <v>2500</v>
      </c>
      <c r="G94" s="7"/>
      <c r="H94" s="7"/>
      <c r="I94" s="6"/>
      <c r="J94" s="6"/>
      <c r="K94" s="6"/>
      <c r="L94" s="6"/>
      <c r="M94" s="6"/>
      <c r="N94" s="6"/>
      <c r="O94" s="6"/>
      <c r="P94" s="6">
        <v>0.5</v>
      </c>
      <c r="Q94" s="6"/>
      <c r="R94" s="6"/>
      <c r="S94" s="6"/>
      <c r="T94" s="6"/>
      <c r="U94" s="6">
        <v>0.5</v>
      </c>
      <c r="V94" s="6"/>
      <c r="W94" s="6"/>
      <c r="X94" s="6"/>
      <c r="Y94" s="6">
        <f t="shared" si="1"/>
        <v>1</v>
      </c>
      <c r="Z94" s="30">
        <f>Table1[[#This Row],[Cantitatea Totală]]*#REF!</f>
        <v>2500</v>
      </c>
    </row>
    <row r="95" spans="1:26" ht="48.75" customHeight="1">
      <c r="A95" s="26">
        <v>169</v>
      </c>
      <c r="B95" s="33">
        <v>95</v>
      </c>
      <c r="C95" s="3" t="s">
        <v>135</v>
      </c>
      <c r="D95" s="35" t="s">
        <v>50</v>
      </c>
      <c r="E95" s="1" t="s">
        <v>30</v>
      </c>
      <c r="F95" s="1">
        <v>3000</v>
      </c>
      <c r="G95" s="7"/>
      <c r="H95" s="7"/>
      <c r="I95" s="6">
        <v>1</v>
      </c>
      <c r="J95" s="6">
        <v>0.5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>
        <f t="shared" si="1"/>
        <v>1.5</v>
      </c>
      <c r="Z95" s="30">
        <f>Table1[[#This Row],[Cantitatea Totală]]*#REF!</f>
        <v>4500</v>
      </c>
    </row>
    <row r="96" spans="1:26" ht="48.75" customHeight="1">
      <c r="A96" s="26">
        <v>174</v>
      </c>
      <c r="B96" s="32">
        <v>96</v>
      </c>
      <c r="C96" s="3" t="s">
        <v>136</v>
      </c>
      <c r="D96" s="35" t="s">
        <v>50</v>
      </c>
      <c r="E96" s="1" t="s">
        <v>30</v>
      </c>
      <c r="F96" s="1">
        <v>450</v>
      </c>
      <c r="G96" s="7">
        <v>0.5</v>
      </c>
      <c r="H96" s="7">
        <v>2</v>
      </c>
      <c r="I96" s="6"/>
      <c r="J96" s="6">
        <v>1.5</v>
      </c>
      <c r="K96" s="6">
        <v>1</v>
      </c>
      <c r="L96" s="6"/>
      <c r="M96" s="6">
        <v>7</v>
      </c>
      <c r="N96" s="6">
        <v>1</v>
      </c>
      <c r="O96" s="6"/>
      <c r="P96" s="7">
        <v>0.5</v>
      </c>
      <c r="Q96" s="6">
        <v>2</v>
      </c>
      <c r="R96" s="6"/>
      <c r="S96" s="6">
        <v>2.5</v>
      </c>
      <c r="T96" s="6"/>
      <c r="U96" s="6"/>
      <c r="V96" s="6"/>
      <c r="W96" s="6">
        <v>4</v>
      </c>
      <c r="X96" s="6"/>
      <c r="Y96" s="6">
        <f t="shared" si="1"/>
        <v>22</v>
      </c>
      <c r="Z96" s="30">
        <f>Table1[[#This Row],[Cantitatea Totală]]*#REF!</f>
        <v>9900</v>
      </c>
    </row>
    <row r="97" spans="1:26" ht="48.75" customHeight="1">
      <c r="A97" s="26">
        <v>176</v>
      </c>
      <c r="B97" s="32">
        <v>97</v>
      </c>
      <c r="C97" s="3" t="s">
        <v>137</v>
      </c>
      <c r="D97" s="35" t="s">
        <v>138</v>
      </c>
      <c r="E97" s="1" t="s">
        <v>30</v>
      </c>
      <c r="F97" s="1">
        <v>1500</v>
      </c>
      <c r="G97" s="7"/>
      <c r="H97" s="7"/>
      <c r="I97" s="6">
        <v>1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f t="shared" si="1"/>
        <v>1</v>
      </c>
      <c r="Z97" s="30">
        <f>Table1[[#This Row],[Cantitatea Totală]]*#REF!</f>
        <v>1500</v>
      </c>
    </row>
    <row r="98" spans="1:26" ht="48.75" customHeight="1">
      <c r="A98" s="14">
        <v>177</v>
      </c>
      <c r="B98" s="33">
        <v>98</v>
      </c>
      <c r="C98" s="12" t="s">
        <v>139</v>
      </c>
      <c r="D98" s="18" t="s">
        <v>140</v>
      </c>
      <c r="E98" s="12" t="s">
        <v>30</v>
      </c>
      <c r="F98" s="12">
        <v>1453</v>
      </c>
      <c r="G98" s="7">
        <v>0.5</v>
      </c>
      <c r="H98" s="7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6">
        <f t="shared" si="1"/>
        <v>0.5</v>
      </c>
      <c r="Z98" s="30">
        <f>Table1[[#This Row],[Cantitatea Totală]]*#REF!</f>
        <v>726.5</v>
      </c>
    </row>
    <row r="99" spans="1:26" ht="48.75" customHeight="1">
      <c r="A99" s="14">
        <v>179</v>
      </c>
      <c r="B99" s="32">
        <v>99</v>
      </c>
      <c r="C99" s="12" t="s">
        <v>141</v>
      </c>
      <c r="D99" s="18" t="s">
        <v>142</v>
      </c>
      <c r="E99" s="12" t="s">
        <v>30</v>
      </c>
      <c r="F99" s="12">
        <v>1520</v>
      </c>
      <c r="G99" s="7">
        <v>1</v>
      </c>
      <c r="H99" s="7">
        <v>1.5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6">
        <f t="shared" si="1"/>
        <v>2.5</v>
      </c>
      <c r="Z99" s="30">
        <f>Table1[[#This Row],[Cantitatea Totală]]*#REF!</f>
        <v>3800</v>
      </c>
    </row>
    <row r="100" spans="1:26" ht="48.75" customHeight="1">
      <c r="A100" s="14">
        <v>181</v>
      </c>
      <c r="B100" s="32">
        <v>100</v>
      </c>
      <c r="C100" s="12" t="s">
        <v>143</v>
      </c>
      <c r="D100" s="18" t="s">
        <v>227</v>
      </c>
      <c r="E100" s="12" t="s">
        <v>144</v>
      </c>
      <c r="F100" s="12">
        <v>4.5</v>
      </c>
      <c r="G100" s="7">
        <v>1500</v>
      </c>
      <c r="H100" s="7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6">
        <f t="shared" si="1"/>
        <v>1500</v>
      </c>
      <c r="Z100" s="30">
        <f>Table1[[#This Row],[Cantitatea Totală]]*#REF!</f>
        <v>6750</v>
      </c>
    </row>
    <row r="101" spans="1:26" ht="48.75" customHeight="1">
      <c r="A101" s="14">
        <v>182</v>
      </c>
      <c r="B101" s="33">
        <v>101</v>
      </c>
      <c r="C101" s="17" t="s">
        <v>145</v>
      </c>
      <c r="D101" s="17" t="s">
        <v>228</v>
      </c>
      <c r="E101" s="12" t="s">
        <v>30</v>
      </c>
      <c r="F101" s="12">
        <v>1510</v>
      </c>
      <c r="G101" s="7">
        <v>1</v>
      </c>
      <c r="H101" s="7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6">
        <f t="shared" si="1"/>
        <v>1</v>
      </c>
      <c r="Z101" s="30">
        <f>Table1[[#This Row],[Cantitatea Totală]]*#REF!</f>
        <v>1510</v>
      </c>
    </row>
    <row r="102" spans="1:26" ht="48.75" customHeight="1">
      <c r="A102" s="26">
        <v>183</v>
      </c>
      <c r="B102" s="32">
        <v>102</v>
      </c>
      <c r="C102" s="3" t="s">
        <v>146</v>
      </c>
      <c r="D102" s="35" t="s">
        <v>147</v>
      </c>
      <c r="E102" s="1" t="s">
        <v>30</v>
      </c>
      <c r="F102" s="1">
        <v>1510</v>
      </c>
      <c r="G102" s="7"/>
      <c r="H102" s="7"/>
      <c r="I102" s="6"/>
      <c r="J102" s="6"/>
      <c r="K102" s="6"/>
      <c r="L102" s="6"/>
      <c r="M102" s="6">
        <v>0</v>
      </c>
      <c r="N102" s="6"/>
      <c r="O102" s="6"/>
      <c r="P102" s="6"/>
      <c r="Q102" s="6">
        <v>1</v>
      </c>
      <c r="R102" s="6"/>
      <c r="S102" s="6"/>
      <c r="T102" s="6"/>
      <c r="U102" s="6"/>
      <c r="V102" s="6"/>
      <c r="W102" s="6"/>
      <c r="X102" s="6"/>
      <c r="Y102" s="6">
        <f t="shared" si="1"/>
        <v>1</v>
      </c>
      <c r="Z102" s="30">
        <f>Table1[[#This Row],[Cantitatea Totală]]*#REF!</f>
        <v>1510</v>
      </c>
    </row>
    <row r="103" spans="1:26" ht="48.75" customHeight="1">
      <c r="A103" s="14">
        <v>184</v>
      </c>
      <c r="B103" s="32">
        <v>103</v>
      </c>
      <c r="C103" s="17" t="s">
        <v>148</v>
      </c>
      <c r="D103" s="17" t="s">
        <v>149</v>
      </c>
      <c r="E103" s="12" t="s">
        <v>30</v>
      </c>
      <c r="F103" s="12">
        <v>1200</v>
      </c>
      <c r="G103" s="7">
        <v>1</v>
      </c>
      <c r="H103" s="7">
        <v>1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6">
        <f t="shared" si="1"/>
        <v>2</v>
      </c>
      <c r="Z103" s="30">
        <f>Table1[[#This Row],[Cantitatea Totală]]*#REF!</f>
        <v>2400</v>
      </c>
    </row>
    <row r="104" spans="1:26" ht="48.75" customHeight="1">
      <c r="A104" s="14">
        <v>185</v>
      </c>
      <c r="B104" s="33">
        <v>104</v>
      </c>
      <c r="C104" s="17" t="s">
        <v>150</v>
      </c>
      <c r="D104" s="17" t="s">
        <v>151</v>
      </c>
      <c r="E104" s="12" t="s">
        <v>30</v>
      </c>
      <c r="F104" s="12">
        <v>2500</v>
      </c>
      <c r="G104" s="7">
        <v>1</v>
      </c>
      <c r="H104" s="7">
        <v>2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6">
        <f t="shared" si="1"/>
        <v>3</v>
      </c>
      <c r="Z104" s="30">
        <f>Table1[[#This Row],[Cantitatea Totală]]*#REF!</f>
        <v>7500</v>
      </c>
    </row>
    <row r="105" spans="1:26" ht="48.75" customHeight="1">
      <c r="A105" s="14">
        <v>186</v>
      </c>
      <c r="B105" s="32">
        <v>105</v>
      </c>
      <c r="C105" s="17" t="s">
        <v>152</v>
      </c>
      <c r="D105" s="17" t="s">
        <v>152</v>
      </c>
      <c r="E105" s="12" t="s">
        <v>30</v>
      </c>
      <c r="F105" s="12">
        <v>972</v>
      </c>
      <c r="G105" s="7">
        <v>0.5</v>
      </c>
      <c r="H105" s="7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6">
        <f t="shared" si="1"/>
        <v>0.5</v>
      </c>
      <c r="Z105" s="30">
        <f>Table1[[#This Row],[Cantitatea Totală]]*#REF!</f>
        <v>486</v>
      </c>
    </row>
    <row r="106" spans="1:26" ht="48.75" customHeight="1">
      <c r="A106" s="14">
        <v>187</v>
      </c>
      <c r="B106" s="32">
        <v>106</v>
      </c>
      <c r="C106" s="22" t="s">
        <v>153</v>
      </c>
      <c r="D106" s="22" t="s">
        <v>154</v>
      </c>
      <c r="E106" s="1" t="s">
        <v>30</v>
      </c>
      <c r="F106" s="21">
        <v>1692</v>
      </c>
      <c r="G106" s="7">
        <v>2</v>
      </c>
      <c r="H106" s="7">
        <v>1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6">
        <f t="shared" si="1"/>
        <v>3</v>
      </c>
      <c r="Z106" s="30">
        <f>Table1[[#This Row],[Cantitatea Totală]]*#REF!</f>
        <v>5076</v>
      </c>
    </row>
    <row r="107" spans="1:26" ht="48.75" customHeight="1">
      <c r="A107" s="14">
        <v>188</v>
      </c>
      <c r="B107" s="33">
        <v>107</v>
      </c>
      <c r="C107" s="18" t="s">
        <v>155</v>
      </c>
      <c r="D107" s="17" t="s">
        <v>315</v>
      </c>
      <c r="E107" s="28" t="s">
        <v>27</v>
      </c>
      <c r="F107" s="12">
        <v>0.76</v>
      </c>
      <c r="G107" s="7">
        <v>250</v>
      </c>
      <c r="H107" s="7">
        <v>3000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6">
        <f t="shared" si="1"/>
        <v>3250</v>
      </c>
      <c r="Z107" s="30">
        <f>Table1[[#This Row],[Cantitatea Totală]]*#REF!</f>
        <v>2470</v>
      </c>
    </row>
    <row r="108" spans="1:26" ht="48.75" customHeight="1">
      <c r="A108" s="14">
        <v>191</v>
      </c>
      <c r="B108" s="32">
        <v>108</v>
      </c>
      <c r="C108" s="18" t="s">
        <v>156</v>
      </c>
      <c r="D108" s="18" t="s">
        <v>157</v>
      </c>
      <c r="E108" s="28" t="s">
        <v>225</v>
      </c>
      <c r="F108" s="12">
        <v>10000</v>
      </c>
      <c r="G108" s="7">
        <v>1</v>
      </c>
      <c r="H108" s="7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6">
        <f t="shared" si="1"/>
        <v>1</v>
      </c>
      <c r="Z108" s="30">
        <f>Table1[[#This Row],[Cantitatea Totală]]*#REF!</f>
        <v>10000</v>
      </c>
    </row>
    <row r="109" spans="1:26" ht="48.75" customHeight="1">
      <c r="A109" s="14">
        <v>194</v>
      </c>
      <c r="B109" s="32">
        <v>109</v>
      </c>
      <c r="C109" s="18" t="s">
        <v>158</v>
      </c>
      <c r="D109" s="17" t="s">
        <v>316</v>
      </c>
      <c r="E109" s="28" t="s">
        <v>27</v>
      </c>
      <c r="F109" s="12">
        <v>0.76</v>
      </c>
      <c r="G109" s="7">
        <v>250</v>
      </c>
      <c r="H109" s="7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6">
        <f t="shared" si="1"/>
        <v>250</v>
      </c>
      <c r="Z109" s="30">
        <f>Table1[[#This Row],[Cantitatea Totală]]*#REF!</f>
        <v>190</v>
      </c>
    </row>
    <row r="110" spans="1:26" ht="48.75" customHeight="1">
      <c r="A110" s="26">
        <v>197</v>
      </c>
      <c r="B110" s="33">
        <v>110</v>
      </c>
      <c r="C110" s="3" t="s">
        <v>159</v>
      </c>
      <c r="D110" s="35" t="s">
        <v>160</v>
      </c>
      <c r="E110" s="29" t="s">
        <v>30</v>
      </c>
      <c r="F110" s="1">
        <v>522</v>
      </c>
      <c r="G110" s="7"/>
      <c r="H110" s="7"/>
      <c r="I110" s="6"/>
      <c r="J110" s="6"/>
      <c r="K110" s="6"/>
      <c r="L110" s="6"/>
      <c r="M110" s="6"/>
      <c r="N110" s="6"/>
      <c r="O110" s="6">
        <v>0.25</v>
      </c>
      <c r="P110" s="6"/>
      <c r="Q110" s="6"/>
      <c r="R110" s="6"/>
      <c r="S110" s="6"/>
      <c r="T110" s="6"/>
      <c r="U110" s="6"/>
      <c r="V110" s="6"/>
      <c r="W110" s="6"/>
      <c r="X110" s="6"/>
      <c r="Y110" s="6">
        <f t="shared" si="1"/>
        <v>0.25</v>
      </c>
      <c r="Z110" s="30">
        <f>Table1[[#This Row],[Cantitatea Totală]]*#REF!</f>
        <v>130.5</v>
      </c>
    </row>
    <row r="111" spans="1:26" ht="48.75" customHeight="1">
      <c r="A111" s="26">
        <v>199</v>
      </c>
      <c r="B111" s="32">
        <v>111</v>
      </c>
      <c r="C111" s="3" t="s">
        <v>161</v>
      </c>
      <c r="D111" s="35" t="s">
        <v>162</v>
      </c>
      <c r="E111" s="1" t="s">
        <v>30</v>
      </c>
      <c r="F111" s="1">
        <v>57.5</v>
      </c>
      <c r="G111" s="7"/>
      <c r="H111" s="7"/>
      <c r="I111" s="6"/>
      <c r="J111" s="6">
        <v>1</v>
      </c>
      <c r="K111" s="6">
        <v>4</v>
      </c>
      <c r="L111" s="6"/>
      <c r="M111" s="6">
        <v>5</v>
      </c>
      <c r="N111" s="6"/>
      <c r="O111" s="6">
        <v>2</v>
      </c>
      <c r="P111" s="6"/>
      <c r="Q111" s="6"/>
      <c r="R111" s="6">
        <v>10</v>
      </c>
      <c r="S111" s="6"/>
      <c r="T111" s="6"/>
      <c r="U111" s="6"/>
      <c r="V111" s="6"/>
      <c r="W111" s="6"/>
      <c r="X111" s="6"/>
      <c r="Y111" s="6">
        <f t="shared" si="1"/>
        <v>22</v>
      </c>
      <c r="Z111" s="30">
        <f>Table1[[#This Row],[Cantitatea Totală]]*#REF!</f>
        <v>1265</v>
      </c>
    </row>
    <row r="112" spans="1:26" ht="48.75" customHeight="1">
      <c r="A112" s="26">
        <v>200</v>
      </c>
      <c r="B112" s="32">
        <v>112</v>
      </c>
      <c r="C112" s="3" t="s">
        <v>163</v>
      </c>
      <c r="D112" s="35" t="s">
        <v>248</v>
      </c>
      <c r="E112" s="1" t="s">
        <v>27</v>
      </c>
      <c r="F112" s="1">
        <v>0.49</v>
      </c>
      <c r="G112" s="7"/>
      <c r="H112" s="7"/>
      <c r="I112" s="6"/>
      <c r="J112" s="6"/>
      <c r="K112" s="6"/>
      <c r="L112" s="6"/>
      <c r="M112" s="6"/>
      <c r="N112" s="6"/>
      <c r="O112" s="6">
        <v>250</v>
      </c>
      <c r="P112" s="6"/>
      <c r="Q112" s="6"/>
      <c r="R112" s="6"/>
      <c r="S112" s="6"/>
      <c r="T112" s="6"/>
      <c r="U112" s="6"/>
      <c r="V112" s="6"/>
      <c r="W112" s="6"/>
      <c r="X112" s="6"/>
      <c r="Y112" s="6">
        <f t="shared" si="1"/>
        <v>250</v>
      </c>
      <c r="Z112" s="30">
        <f>Table1[[#This Row],[Cantitatea Totală]]*#REF!</f>
        <v>122.5</v>
      </c>
    </row>
    <row r="113" spans="1:26" ht="48.75" customHeight="1">
      <c r="A113" s="26">
        <v>201</v>
      </c>
      <c r="B113" s="33">
        <v>113</v>
      </c>
      <c r="C113" s="3" t="s">
        <v>164</v>
      </c>
      <c r="D113" s="35" t="s">
        <v>247</v>
      </c>
      <c r="E113" s="1" t="s">
        <v>27</v>
      </c>
      <c r="F113" s="1">
        <v>0.49</v>
      </c>
      <c r="G113" s="7"/>
      <c r="H113" s="7"/>
      <c r="I113" s="6"/>
      <c r="J113" s="6">
        <v>2000</v>
      </c>
      <c r="K113" s="6"/>
      <c r="L113" s="6"/>
      <c r="M113" s="6">
        <v>2000</v>
      </c>
      <c r="N113" s="6">
        <v>200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>
        <f t="shared" si="1"/>
        <v>4200</v>
      </c>
      <c r="Z113" s="30">
        <f>Table1[[#This Row],[Cantitatea Totală]]*#REF!</f>
        <v>2058</v>
      </c>
    </row>
    <row r="114" spans="1:26" ht="48.75" customHeight="1">
      <c r="A114" s="14">
        <v>202</v>
      </c>
      <c r="B114" s="32">
        <v>114</v>
      </c>
      <c r="C114" s="18" t="s">
        <v>165</v>
      </c>
      <c r="D114" s="17" t="s">
        <v>317</v>
      </c>
      <c r="E114" s="12" t="s">
        <v>27</v>
      </c>
      <c r="F114" s="39">
        <v>0.76</v>
      </c>
      <c r="G114" s="7">
        <v>250</v>
      </c>
      <c r="H114" s="7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6">
        <f t="shared" si="1"/>
        <v>250</v>
      </c>
      <c r="Z114" s="30">
        <f>Table1[[#This Row],[Cantitatea Totală]]*#REF!</f>
        <v>190</v>
      </c>
    </row>
    <row r="115" spans="1:26" ht="48.75" customHeight="1">
      <c r="A115" s="14">
        <v>203</v>
      </c>
      <c r="B115" s="32">
        <v>115</v>
      </c>
      <c r="C115" s="18" t="s">
        <v>166</v>
      </c>
      <c r="D115" s="17" t="s">
        <v>318</v>
      </c>
      <c r="E115" s="12" t="s">
        <v>27</v>
      </c>
      <c r="F115" s="39">
        <v>0.76</v>
      </c>
      <c r="G115" s="7">
        <v>250</v>
      </c>
      <c r="H115" s="7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6">
        <f t="shared" si="1"/>
        <v>250</v>
      </c>
      <c r="Z115" s="30">
        <f>Table1[[#This Row],[Cantitatea Totală]]*#REF!</f>
        <v>190</v>
      </c>
    </row>
    <row r="116" spans="1:26" ht="48.75" customHeight="1">
      <c r="A116" s="14">
        <v>204</v>
      </c>
      <c r="B116" s="33">
        <v>116</v>
      </c>
      <c r="C116" s="18" t="s">
        <v>167</v>
      </c>
      <c r="D116" s="17" t="s">
        <v>319</v>
      </c>
      <c r="E116" s="12" t="s">
        <v>27</v>
      </c>
      <c r="F116" s="39">
        <v>0.76</v>
      </c>
      <c r="G116" s="7">
        <v>250</v>
      </c>
      <c r="H116" s="7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6">
        <f t="shared" si="1"/>
        <v>250</v>
      </c>
      <c r="Z116" s="30">
        <f>Table1[[#This Row],[Cantitatea Totală]]*#REF!</f>
        <v>190</v>
      </c>
    </row>
    <row r="117" spans="1:26" ht="48.75" customHeight="1">
      <c r="A117" s="26">
        <v>205</v>
      </c>
      <c r="B117" s="32">
        <v>117</v>
      </c>
      <c r="C117" s="3" t="s">
        <v>168</v>
      </c>
      <c r="D117" s="38" t="s">
        <v>245</v>
      </c>
      <c r="E117" s="1" t="s">
        <v>27</v>
      </c>
      <c r="F117" s="1">
        <v>4.5</v>
      </c>
      <c r="G117" s="7"/>
      <c r="H117" s="7"/>
      <c r="I117" s="6"/>
      <c r="J117" s="6">
        <v>1000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>
        <f t="shared" si="1"/>
        <v>1000</v>
      </c>
      <c r="Z117" s="30">
        <f>Table1[[#This Row],[Cantitatea Totală]]*#REF!</f>
        <v>4500</v>
      </c>
    </row>
    <row r="118" spans="1:26" ht="48.75" customHeight="1">
      <c r="A118" s="14">
        <v>206</v>
      </c>
      <c r="B118" s="32">
        <v>118</v>
      </c>
      <c r="C118" s="18" t="s">
        <v>169</v>
      </c>
      <c r="D118" s="17" t="s">
        <v>320</v>
      </c>
      <c r="E118" s="12" t="s">
        <v>27</v>
      </c>
      <c r="F118" s="39">
        <v>0.76</v>
      </c>
      <c r="G118" s="7">
        <v>250</v>
      </c>
      <c r="H118" s="7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6">
        <f t="shared" si="1"/>
        <v>250</v>
      </c>
      <c r="Z118" s="30">
        <f>Table1[[#This Row],[Cantitatea Totală]]*#REF!</f>
        <v>190</v>
      </c>
    </row>
    <row r="119" spans="1:26" ht="48.75" customHeight="1">
      <c r="A119" s="14">
        <v>207</v>
      </c>
      <c r="B119" s="33">
        <v>119</v>
      </c>
      <c r="C119" s="18" t="s">
        <v>170</v>
      </c>
      <c r="D119" s="17" t="s">
        <v>321</v>
      </c>
      <c r="E119" s="12" t="s">
        <v>27</v>
      </c>
      <c r="F119" s="39">
        <v>0.76</v>
      </c>
      <c r="G119" s="7">
        <v>250</v>
      </c>
      <c r="H119" s="7">
        <v>3000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6">
        <f t="shared" si="1"/>
        <v>3250</v>
      </c>
      <c r="Z119" s="30">
        <f>Table1[[#This Row],[Cantitatea Totală]]*#REF!</f>
        <v>2470</v>
      </c>
    </row>
    <row r="120" spans="1:26" ht="48.75" customHeight="1">
      <c r="A120" s="26">
        <v>208</v>
      </c>
      <c r="B120" s="32">
        <v>120</v>
      </c>
      <c r="C120" s="3" t="s">
        <v>171</v>
      </c>
      <c r="D120" s="35" t="s">
        <v>242</v>
      </c>
      <c r="E120" s="1" t="s">
        <v>30</v>
      </c>
      <c r="F120" s="1">
        <v>850</v>
      </c>
      <c r="G120" s="7"/>
      <c r="H120" s="7"/>
      <c r="I120" s="6"/>
      <c r="J120" s="6">
        <v>0.5</v>
      </c>
      <c r="K120" s="6"/>
      <c r="L120" s="6"/>
      <c r="M120" s="6"/>
      <c r="N120" s="6"/>
      <c r="O120" s="6">
        <v>0.25</v>
      </c>
      <c r="P120" s="6"/>
      <c r="Q120" s="6"/>
      <c r="R120" s="6"/>
      <c r="S120" s="6"/>
      <c r="T120" s="6"/>
      <c r="U120" s="6"/>
      <c r="V120" s="6"/>
      <c r="W120" s="6"/>
      <c r="X120" s="6"/>
      <c r="Y120" s="6">
        <f t="shared" si="1"/>
        <v>0.75</v>
      </c>
      <c r="Z120" s="30">
        <f>Table1[[#This Row],[Cantitatea Totală]]*#REF!</f>
        <v>637.5</v>
      </c>
    </row>
    <row r="121" spans="1:26" ht="48.75" customHeight="1">
      <c r="A121" s="26">
        <v>209</v>
      </c>
      <c r="B121" s="32">
        <v>121</v>
      </c>
      <c r="C121" s="3" t="s">
        <v>172</v>
      </c>
      <c r="D121" s="35" t="s">
        <v>173</v>
      </c>
      <c r="E121" s="1" t="s">
        <v>30</v>
      </c>
      <c r="F121" s="1">
        <v>450</v>
      </c>
      <c r="G121" s="7"/>
      <c r="H121" s="7"/>
      <c r="I121" s="6"/>
      <c r="J121" s="6">
        <v>0.25</v>
      </c>
      <c r="K121" s="6"/>
      <c r="L121" s="6"/>
      <c r="M121" s="6"/>
      <c r="N121" s="6"/>
      <c r="O121" s="6">
        <v>0.25</v>
      </c>
      <c r="P121" s="6"/>
      <c r="Q121" s="6"/>
      <c r="R121" s="6"/>
      <c r="S121" s="6"/>
      <c r="T121" s="6"/>
      <c r="U121" s="6"/>
      <c r="V121" s="6"/>
      <c r="W121" s="6"/>
      <c r="X121" s="6"/>
      <c r="Y121" s="6">
        <f t="shared" si="1"/>
        <v>0.5</v>
      </c>
      <c r="Z121" s="30">
        <f>Table1[[#This Row],[Cantitatea Totală]]*#REF!</f>
        <v>225</v>
      </c>
    </row>
    <row r="122" spans="1:26" ht="48.75" customHeight="1">
      <c r="A122" s="14">
        <v>210</v>
      </c>
      <c r="B122" s="33">
        <v>122</v>
      </c>
      <c r="C122" s="17" t="s">
        <v>174</v>
      </c>
      <c r="D122" s="17" t="s">
        <v>322</v>
      </c>
      <c r="E122" s="12" t="s">
        <v>27</v>
      </c>
      <c r="F122" s="12">
        <v>0.76</v>
      </c>
      <c r="G122" s="7">
        <v>250</v>
      </c>
      <c r="H122" s="7">
        <v>3000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6">
        <f t="shared" si="1"/>
        <v>3250</v>
      </c>
      <c r="Z122" s="30">
        <f>Table1[[#This Row],[Cantitatea Totală]]*#REF!</f>
        <v>2470</v>
      </c>
    </row>
    <row r="123" spans="1:26" ht="48.75" customHeight="1">
      <c r="A123" s="14">
        <v>211</v>
      </c>
      <c r="B123" s="32">
        <v>123</v>
      </c>
      <c r="C123" s="20" t="s">
        <v>175</v>
      </c>
      <c r="D123" s="22" t="s">
        <v>176</v>
      </c>
      <c r="E123" s="1" t="s">
        <v>229</v>
      </c>
      <c r="F123" s="1">
        <v>11.4</v>
      </c>
      <c r="G123" s="7">
        <v>100</v>
      </c>
      <c r="H123" s="7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6">
        <f t="shared" si="1"/>
        <v>100</v>
      </c>
      <c r="Z123" s="30">
        <f>Table1[[#This Row],[Cantitatea Totală]]*#REF!</f>
        <v>1140</v>
      </c>
    </row>
    <row r="124" spans="1:26" ht="48.75" customHeight="1">
      <c r="A124" s="14">
        <v>213</v>
      </c>
      <c r="B124" s="32">
        <v>124</v>
      </c>
      <c r="C124" s="17" t="s">
        <v>177</v>
      </c>
      <c r="D124" s="17" t="s">
        <v>323</v>
      </c>
      <c r="E124" s="12" t="s">
        <v>27</v>
      </c>
      <c r="F124" s="12">
        <v>0.76</v>
      </c>
      <c r="G124" s="7">
        <v>250</v>
      </c>
      <c r="H124" s="7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6">
        <f t="shared" si="1"/>
        <v>250</v>
      </c>
      <c r="Z124" s="30">
        <f>Table1[[#This Row],[Cantitatea Totală]]*#REF!</f>
        <v>190</v>
      </c>
    </row>
    <row r="125" spans="1:26" ht="48.75" customHeight="1">
      <c r="A125" s="40">
        <v>214</v>
      </c>
      <c r="B125" s="33">
        <v>125</v>
      </c>
      <c r="C125" s="48" t="s">
        <v>266</v>
      </c>
      <c r="D125" s="48" t="s">
        <v>267</v>
      </c>
      <c r="E125" s="45" t="s">
        <v>27</v>
      </c>
      <c r="F125" s="45">
        <v>0.49</v>
      </c>
      <c r="G125" s="7"/>
      <c r="H125" s="7">
        <v>3000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6">
        <f t="shared" si="1"/>
        <v>3000</v>
      </c>
      <c r="Z125" s="30">
        <f>Table1[[#This Row],[Cantitatea Totală]]*#REF!</f>
        <v>1470</v>
      </c>
    </row>
    <row r="126" spans="1:26" ht="48.75" customHeight="1">
      <c r="A126" s="26">
        <v>216</v>
      </c>
      <c r="B126" s="32">
        <v>126</v>
      </c>
      <c r="C126" s="3" t="s">
        <v>178</v>
      </c>
      <c r="D126" s="35" t="s">
        <v>179</v>
      </c>
      <c r="E126" s="1" t="s">
        <v>30</v>
      </c>
      <c r="F126" s="1">
        <v>660</v>
      </c>
      <c r="G126" s="7"/>
      <c r="H126" s="7"/>
      <c r="I126" s="6">
        <v>2</v>
      </c>
      <c r="J126" s="6"/>
      <c r="K126" s="6"/>
      <c r="L126" s="6"/>
      <c r="M126" s="6">
        <v>2</v>
      </c>
      <c r="N126" s="6"/>
      <c r="O126" s="6">
        <v>0.5</v>
      </c>
      <c r="P126" s="6"/>
      <c r="Q126" s="6"/>
      <c r="R126" s="6"/>
      <c r="S126" s="6">
        <v>0.5</v>
      </c>
      <c r="T126" s="6"/>
      <c r="U126" s="6">
        <v>0.5</v>
      </c>
      <c r="V126" s="6"/>
      <c r="W126" s="6"/>
      <c r="X126" s="6">
        <v>0.25</v>
      </c>
      <c r="Y126" s="6">
        <f t="shared" si="1"/>
        <v>5.75</v>
      </c>
      <c r="Z126" s="30">
        <f>Table1[[#This Row],[Cantitatea Totală]]*#REF!</f>
        <v>3795</v>
      </c>
    </row>
    <row r="127" spans="1:26" ht="48.75" customHeight="1">
      <c r="A127" s="26">
        <v>217</v>
      </c>
      <c r="B127" s="32">
        <v>127</v>
      </c>
      <c r="C127" s="3" t="s">
        <v>180</v>
      </c>
      <c r="D127" s="35" t="s">
        <v>181</v>
      </c>
      <c r="E127" s="1" t="s">
        <v>30</v>
      </c>
      <c r="F127" s="1">
        <v>14000</v>
      </c>
      <c r="G127" s="7"/>
      <c r="H127" s="7"/>
      <c r="I127" s="6"/>
      <c r="J127" s="6"/>
      <c r="K127" s="6"/>
      <c r="L127" s="6"/>
      <c r="M127" s="6"/>
      <c r="N127" s="6"/>
      <c r="O127" s="6">
        <v>0.1</v>
      </c>
      <c r="P127" s="6"/>
      <c r="Q127" s="6"/>
      <c r="R127" s="6"/>
      <c r="S127" s="6"/>
      <c r="T127" s="6"/>
      <c r="U127" s="6">
        <v>0.1</v>
      </c>
      <c r="V127" s="6"/>
      <c r="W127" s="6"/>
      <c r="X127" s="6">
        <v>0.1</v>
      </c>
      <c r="Y127" s="6">
        <f t="shared" si="1"/>
        <v>0.30000000000000004</v>
      </c>
      <c r="Z127" s="30">
        <f>Table1[[#This Row],[Cantitatea Totală]]*#REF!</f>
        <v>4200.000000000001</v>
      </c>
    </row>
    <row r="128" spans="1:26" ht="48.75" customHeight="1">
      <c r="A128" s="14">
        <v>218</v>
      </c>
      <c r="B128" s="33">
        <v>128</v>
      </c>
      <c r="C128" s="18" t="s">
        <v>182</v>
      </c>
      <c r="D128" s="18" t="s">
        <v>324</v>
      </c>
      <c r="E128" s="12" t="s">
        <v>27</v>
      </c>
      <c r="F128" s="12">
        <v>0.76</v>
      </c>
      <c r="G128" s="7">
        <v>100</v>
      </c>
      <c r="H128" s="7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6">
        <f t="shared" si="1"/>
        <v>100</v>
      </c>
      <c r="Z128" s="30">
        <f>Table1[[#This Row],[Cantitatea Totală]]*#REF!</f>
        <v>76</v>
      </c>
    </row>
    <row r="129" spans="1:26" ht="48.75" customHeight="1">
      <c r="A129" s="26">
        <v>219</v>
      </c>
      <c r="B129" s="32">
        <v>129</v>
      </c>
      <c r="C129" s="3" t="s">
        <v>183</v>
      </c>
      <c r="D129" s="35" t="s">
        <v>184</v>
      </c>
      <c r="E129" s="1" t="s">
        <v>126</v>
      </c>
      <c r="F129" s="1">
        <v>142</v>
      </c>
      <c r="G129" s="7">
        <v>6</v>
      </c>
      <c r="H129" s="7">
        <v>30</v>
      </c>
      <c r="I129" s="6">
        <v>10</v>
      </c>
      <c r="J129" s="6">
        <v>10</v>
      </c>
      <c r="K129" s="6">
        <v>30</v>
      </c>
      <c r="L129" s="6">
        <v>50</v>
      </c>
      <c r="M129" s="6">
        <v>2</v>
      </c>
      <c r="N129" s="6">
        <v>20</v>
      </c>
      <c r="O129" s="6">
        <v>10</v>
      </c>
      <c r="P129" s="6">
        <v>5</v>
      </c>
      <c r="Q129" s="6">
        <v>60</v>
      </c>
      <c r="R129" s="6"/>
      <c r="S129" s="6">
        <v>10</v>
      </c>
      <c r="T129" s="6">
        <v>5</v>
      </c>
      <c r="U129" s="6">
        <v>10</v>
      </c>
      <c r="V129" s="6">
        <v>2</v>
      </c>
      <c r="W129" s="6">
        <v>30</v>
      </c>
      <c r="X129" s="6">
        <v>10</v>
      </c>
      <c r="Y129" s="6">
        <f t="shared" si="1"/>
        <v>300</v>
      </c>
      <c r="Z129" s="30">
        <f>Table1[[#This Row],[Cantitatea Totală]]*#REF!</f>
        <v>42600</v>
      </c>
    </row>
    <row r="130" spans="1:26" ht="48.75" customHeight="1">
      <c r="A130" s="14">
        <v>221</v>
      </c>
      <c r="B130" s="32">
        <v>130</v>
      </c>
      <c r="C130" s="17" t="s">
        <v>230</v>
      </c>
      <c r="D130" s="17" t="s">
        <v>231</v>
      </c>
      <c r="E130" s="12" t="s">
        <v>27</v>
      </c>
      <c r="F130" s="12">
        <v>270</v>
      </c>
      <c r="G130" s="7">
        <v>10</v>
      </c>
      <c r="H130" s="7">
        <v>10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6">
        <f t="shared" si="1"/>
        <v>20</v>
      </c>
      <c r="Z130" s="30">
        <f>Table1[[#This Row],[Cantitatea Totală]]*#REF!</f>
        <v>5400</v>
      </c>
    </row>
    <row r="131" spans="1:26" ht="48.75" customHeight="1">
      <c r="A131" s="26">
        <v>222</v>
      </c>
      <c r="B131" s="33">
        <v>131</v>
      </c>
      <c r="C131" s="3" t="s">
        <v>185</v>
      </c>
      <c r="D131" s="35" t="s">
        <v>186</v>
      </c>
      <c r="E131" s="1" t="s">
        <v>144</v>
      </c>
      <c r="F131" s="1">
        <v>60</v>
      </c>
      <c r="G131" s="7"/>
      <c r="H131" s="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>
        <v>50</v>
      </c>
      <c r="V131" s="6"/>
      <c r="W131" s="6"/>
      <c r="X131" s="6"/>
      <c r="Y131" s="6">
        <f aca="true" t="shared" si="2" ref="Y131:Y162">SUM(G131:X131)</f>
        <v>50</v>
      </c>
      <c r="Z131" s="30">
        <f>Table1[[#This Row],[Cantitatea Totală]]*#REF!</f>
        <v>3000</v>
      </c>
    </row>
    <row r="132" spans="1:26" ht="48.75" customHeight="1">
      <c r="A132" s="26">
        <v>226</v>
      </c>
      <c r="B132" s="32">
        <v>132</v>
      </c>
      <c r="C132" s="3" t="s">
        <v>187</v>
      </c>
      <c r="D132" s="35" t="s">
        <v>188</v>
      </c>
      <c r="E132" s="1" t="s">
        <v>30</v>
      </c>
      <c r="F132" s="1">
        <v>2750</v>
      </c>
      <c r="G132" s="7"/>
      <c r="H132" s="7"/>
      <c r="I132" s="6"/>
      <c r="J132" s="6"/>
      <c r="K132" s="6"/>
      <c r="L132" s="6">
        <v>0.5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>
        <f t="shared" si="2"/>
        <v>0.5</v>
      </c>
      <c r="Z132" s="30">
        <f>Table1[[#This Row],[Cantitatea Totală]]*#REF!</f>
        <v>1375</v>
      </c>
    </row>
    <row r="133" spans="1:26" ht="48.75" customHeight="1">
      <c r="A133" s="26">
        <v>231</v>
      </c>
      <c r="B133" s="32">
        <v>133</v>
      </c>
      <c r="C133" s="3" t="s">
        <v>189</v>
      </c>
      <c r="D133" s="35" t="s">
        <v>190</v>
      </c>
      <c r="E133" s="1" t="s">
        <v>25</v>
      </c>
      <c r="F133" s="1">
        <v>700</v>
      </c>
      <c r="G133" s="7">
        <v>6</v>
      </c>
      <c r="H133" s="7">
        <v>6</v>
      </c>
      <c r="I133" s="6"/>
      <c r="J133" s="6"/>
      <c r="K133" s="6"/>
      <c r="L133" s="6"/>
      <c r="M133" s="6"/>
      <c r="N133" s="6"/>
      <c r="O133" s="6">
        <v>3</v>
      </c>
      <c r="P133" s="6"/>
      <c r="Q133" s="6"/>
      <c r="R133" s="6">
        <v>6</v>
      </c>
      <c r="S133" s="6"/>
      <c r="T133" s="6"/>
      <c r="U133" s="6">
        <v>3</v>
      </c>
      <c r="V133" s="6"/>
      <c r="W133" s="6"/>
      <c r="X133" s="6"/>
      <c r="Y133" s="6">
        <f t="shared" si="2"/>
        <v>24</v>
      </c>
      <c r="Z133" s="30">
        <f>Table1[[#This Row],[Cantitatea Totală]]*#REF!</f>
        <v>16800</v>
      </c>
    </row>
    <row r="134" spans="1:26" ht="48.75" customHeight="1">
      <c r="A134" s="26">
        <v>232</v>
      </c>
      <c r="B134" s="33">
        <v>134</v>
      </c>
      <c r="C134" s="3" t="s">
        <v>191</v>
      </c>
      <c r="D134" s="35" t="s">
        <v>192</v>
      </c>
      <c r="E134" s="1" t="s">
        <v>25</v>
      </c>
      <c r="F134" s="1">
        <v>990</v>
      </c>
      <c r="G134" s="7">
        <v>3</v>
      </c>
      <c r="H134" s="7">
        <v>2</v>
      </c>
      <c r="I134" s="6">
        <v>2</v>
      </c>
      <c r="J134" s="6">
        <v>5</v>
      </c>
      <c r="K134" s="6"/>
      <c r="L134" s="6"/>
      <c r="M134" s="6"/>
      <c r="N134" s="6"/>
      <c r="O134" s="6">
        <v>1</v>
      </c>
      <c r="P134" s="6">
        <v>1</v>
      </c>
      <c r="Q134" s="6"/>
      <c r="R134" s="6">
        <v>2</v>
      </c>
      <c r="S134" s="6"/>
      <c r="T134" s="6"/>
      <c r="U134" s="6">
        <v>1</v>
      </c>
      <c r="V134" s="6"/>
      <c r="W134" s="6"/>
      <c r="X134" s="6">
        <v>1</v>
      </c>
      <c r="Y134" s="6">
        <f t="shared" si="2"/>
        <v>18</v>
      </c>
      <c r="Z134" s="30">
        <f>Table1[[#This Row],[Cantitatea Totală]]*#REF!</f>
        <v>17820</v>
      </c>
    </row>
    <row r="135" spans="1:26" ht="48.75" customHeight="1">
      <c r="A135" s="26">
        <v>233</v>
      </c>
      <c r="B135" s="32">
        <v>135</v>
      </c>
      <c r="C135" s="3" t="s">
        <v>193</v>
      </c>
      <c r="D135" s="35" t="s">
        <v>194</v>
      </c>
      <c r="E135" s="1" t="s">
        <v>25</v>
      </c>
      <c r="F135" s="1">
        <v>990</v>
      </c>
      <c r="G135" s="7">
        <v>4</v>
      </c>
      <c r="H135" s="7">
        <v>2</v>
      </c>
      <c r="I135" s="6">
        <v>2</v>
      </c>
      <c r="J135" s="6">
        <v>5</v>
      </c>
      <c r="K135" s="6"/>
      <c r="L135" s="6"/>
      <c r="M135" s="6"/>
      <c r="N135" s="6"/>
      <c r="O135" s="6">
        <v>1</v>
      </c>
      <c r="P135" s="6">
        <v>1</v>
      </c>
      <c r="Q135" s="6"/>
      <c r="R135" s="6">
        <v>3</v>
      </c>
      <c r="S135" s="6"/>
      <c r="T135" s="6"/>
      <c r="U135" s="6">
        <v>1</v>
      </c>
      <c r="V135" s="6"/>
      <c r="W135" s="6"/>
      <c r="X135" s="6">
        <v>1</v>
      </c>
      <c r="Y135" s="6">
        <f t="shared" si="2"/>
        <v>20</v>
      </c>
      <c r="Z135" s="30">
        <f>Table1[[#This Row],[Cantitatea Totală]]*#REF!</f>
        <v>19800</v>
      </c>
    </row>
    <row r="136" spans="1:26" ht="78.75" customHeight="1">
      <c r="A136" s="26">
        <v>238</v>
      </c>
      <c r="B136" s="32">
        <v>136</v>
      </c>
      <c r="C136" s="3" t="s">
        <v>195</v>
      </c>
      <c r="D136" s="35" t="s">
        <v>243</v>
      </c>
      <c r="E136" s="1" t="s">
        <v>196</v>
      </c>
      <c r="F136" s="1">
        <v>768</v>
      </c>
      <c r="G136" s="7"/>
      <c r="H136" s="7">
        <v>2</v>
      </c>
      <c r="I136" s="6">
        <v>1</v>
      </c>
      <c r="J136" s="6"/>
      <c r="K136" s="6"/>
      <c r="L136" s="6"/>
      <c r="M136" s="6">
        <v>1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>
        <f t="shared" si="2"/>
        <v>4</v>
      </c>
      <c r="Z136" s="30">
        <f>Table1[[#This Row],[Cantitatea Totală]]*#REF!</f>
        <v>3072</v>
      </c>
    </row>
    <row r="137" spans="1:26" ht="78.75" customHeight="1">
      <c r="A137" s="26">
        <v>239</v>
      </c>
      <c r="B137" s="33">
        <v>137</v>
      </c>
      <c r="C137" s="3" t="s">
        <v>197</v>
      </c>
      <c r="D137" s="35" t="s">
        <v>244</v>
      </c>
      <c r="E137" s="1" t="s">
        <v>196</v>
      </c>
      <c r="F137" s="1">
        <v>850</v>
      </c>
      <c r="G137" s="7">
        <v>2</v>
      </c>
      <c r="H137" s="7">
        <v>2</v>
      </c>
      <c r="I137" s="6">
        <v>2</v>
      </c>
      <c r="J137" s="6">
        <v>5</v>
      </c>
      <c r="K137" s="6"/>
      <c r="L137" s="6"/>
      <c r="M137" s="6">
        <v>4</v>
      </c>
      <c r="N137" s="6"/>
      <c r="O137" s="6"/>
      <c r="P137" s="6"/>
      <c r="Q137" s="6"/>
      <c r="R137" s="6"/>
      <c r="S137" s="6">
        <v>1</v>
      </c>
      <c r="T137" s="6"/>
      <c r="U137" s="6"/>
      <c r="V137" s="6"/>
      <c r="W137" s="6"/>
      <c r="X137" s="6">
        <v>1</v>
      </c>
      <c r="Y137" s="6">
        <f t="shared" si="2"/>
        <v>17</v>
      </c>
      <c r="Z137" s="30">
        <f>Table1[[#This Row],[Cantitatea Totală]]*#REF!</f>
        <v>14450</v>
      </c>
    </row>
    <row r="138" spans="1:26" ht="78.75" customHeight="1">
      <c r="A138" s="32">
        <v>241</v>
      </c>
      <c r="B138" s="32">
        <v>138</v>
      </c>
      <c r="C138" s="18" t="s">
        <v>268</v>
      </c>
      <c r="D138" s="50" t="s">
        <v>269</v>
      </c>
      <c r="E138" s="39" t="s">
        <v>30</v>
      </c>
      <c r="F138" s="39">
        <v>2100</v>
      </c>
      <c r="G138" s="7"/>
      <c r="H138" s="7">
        <v>0.5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6">
        <f t="shared" si="2"/>
        <v>0.5</v>
      </c>
      <c r="Z138" s="30">
        <f>Table1[[#This Row],[Cantitatea Totală]]*#REF!</f>
        <v>1050</v>
      </c>
    </row>
    <row r="139" spans="1:26" ht="48.75" customHeight="1">
      <c r="A139" s="26">
        <v>242</v>
      </c>
      <c r="B139" s="32">
        <v>139</v>
      </c>
      <c r="C139" s="3" t="s">
        <v>198</v>
      </c>
      <c r="D139" s="35" t="s">
        <v>199</v>
      </c>
      <c r="E139" s="1" t="s">
        <v>126</v>
      </c>
      <c r="F139" s="1">
        <v>86.4</v>
      </c>
      <c r="G139" s="7">
        <v>150</v>
      </c>
      <c r="H139" s="7">
        <v>50</v>
      </c>
      <c r="I139" s="6">
        <v>20</v>
      </c>
      <c r="J139" s="6"/>
      <c r="K139" s="6">
        <v>400</v>
      </c>
      <c r="L139" s="6">
        <v>1800</v>
      </c>
      <c r="M139" s="6">
        <v>0</v>
      </c>
      <c r="N139" s="6">
        <v>50</v>
      </c>
      <c r="O139" s="6">
        <v>10</v>
      </c>
      <c r="P139" s="6">
        <v>5</v>
      </c>
      <c r="Q139" s="6"/>
      <c r="R139" s="6">
        <v>100</v>
      </c>
      <c r="S139" s="6">
        <v>1500</v>
      </c>
      <c r="T139" s="6"/>
      <c r="U139" s="6"/>
      <c r="V139" s="6"/>
      <c r="W139" s="6"/>
      <c r="X139" s="6">
        <v>40</v>
      </c>
      <c r="Y139" s="6">
        <f t="shared" si="2"/>
        <v>4125</v>
      </c>
      <c r="Z139" s="30">
        <f>Table1[[#This Row],[Cantitatea Totală]]*#REF!</f>
        <v>356400</v>
      </c>
    </row>
    <row r="140" spans="1:26" ht="48.75" customHeight="1">
      <c r="A140" s="14">
        <v>243</v>
      </c>
      <c r="B140" s="33">
        <v>140</v>
      </c>
      <c r="C140" s="17" t="s">
        <v>200</v>
      </c>
      <c r="D140" s="17" t="s">
        <v>200</v>
      </c>
      <c r="E140" s="12" t="s">
        <v>144</v>
      </c>
      <c r="F140" s="12">
        <v>3</v>
      </c>
      <c r="G140" s="7">
        <v>4000</v>
      </c>
      <c r="H140" s="7">
        <v>100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6">
        <f t="shared" si="2"/>
        <v>4100</v>
      </c>
      <c r="Z140" s="30">
        <f>Table1[[#This Row],[Cantitatea Totală]]*#REF!</f>
        <v>12300</v>
      </c>
    </row>
    <row r="141" spans="1:26" ht="75">
      <c r="A141" s="26">
        <v>244</v>
      </c>
      <c r="B141" s="32">
        <v>141</v>
      </c>
      <c r="C141" s="3" t="s">
        <v>201</v>
      </c>
      <c r="D141" s="35" t="s">
        <v>246</v>
      </c>
      <c r="E141" s="1" t="s">
        <v>25</v>
      </c>
      <c r="F141" s="1">
        <v>6.96</v>
      </c>
      <c r="G141" s="7"/>
      <c r="H141" s="7">
        <v>375</v>
      </c>
      <c r="I141" s="6"/>
      <c r="J141" s="6"/>
      <c r="K141" s="6">
        <v>125</v>
      </c>
      <c r="L141" s="6"/>
      <c r="M141" s="6"/>
      <c r="N141" s="6"/>
      <c r="O141" s="6"/>
      <c r="P141" s="6"/>
      <c r="Q141" s="6"/>
      <c r="R141" s="6"/>
      <c r="S141" s="6"/>
      <c r="T141" s="6"/>
      <c r="U141" s="6">
        <v>250</v>
      </c>
      <c r="V141" s="6"/>
      <c r="W141" s="6"/>
      <c r="X141" s="6"/>
      <c r="Y141" s="6">
        <f t="shared" si="2"/>
        <v>750</v>
      </c>
      <c r="Z141" s="30">
        <f>Table1[[#This Row],[Cantitatea Totală]]*#REF!</f>
        <v>5220</v>
      </c>
    </row>
    <row r="142" spans="1:26" ht="60">
      <c r="A142" s="32">
        <v>246</v>
      </c>
      <c r="B142" s="32">
        <v>142</v>
      </c>
      <c r="C142" s="50" t="s">
        <v>272</v>
      </c>
      <c r="D142" s="50" t="s">
        <v>273</v>
      </c>
      <c r="E142" s="1" t="s">
        <v>25</v>
      </c>
      <c r="F142" s="1">
        <v>6.96</v>
      </c>
      <c r="G142" s="7"/>
      <c r="H142" s="7">
        <v>375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6">
        <f t="shared" si="2"/>
        <v>375</v>
      </c>
      <c r="Z142" s="30">
        <f>Table1[[#This Row],[Cantitatea Totală]]*#REF!</f>
        <v>2610</v>
      </c>
    </row>
    <row r="143" spans="1:26" ht="60">
      <c r="A143" s="32">
        <v>248</v>
      </c>
      <c r="B143" s="33">
        <v>143</v>
      </c>
      <c r="C143" s="49" t="s">
        <v>270</v>
      </c>
      <c r="D143" s="49" t="s">
        <v>271</v>
      </c>
      <c r="E143" s="39" t="s">
        <v>64</v>
      </c>
      <c r="F143" s="39">
        <v>430</v>
      </c>
      <c r="G143" s="7"/>
      <c r="H143" s="7">
        <v>1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6">
        <f t="shared" si="2"/>
        <v>1</v>
      </c>
      <c r="Z143" s="30">
        <f>Table1[[#This Row],[Cantitatea Totală]]*#REF!</f>
        <v>430</v>
      </c>
    </row>
    <row r="144" spans="1:26" ht="48.75" customHeight="1">
      <c r="A144" s="14">
        <v>249</v>
      </c>
      <c r="B144" s="32">
        <v>144</v>
      </c>
      <c r="C144" s="17" t="s">
        <v>232</v>
      </c>
      <c r="D144" s="17" t="s">
        <v>233</v>
      </c>
      <c r="E144" s="12" t="s">
        <v>27</v>
      </c>
      <c r="F144" s="12">
        <v>270</v>
      </c>
      <c r="G144" s="7">
        <v>10</v>
      </c>
      <c r="H144" s="7">
        <v>10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6">
        <f t="shared" si="2"/>
        <v>20</v>
      </c>
      <c r="Z144" s="30">
        <f>Table1[[#This Row],[Cantitatea Totală]]*#REF!</f>
        <v>5400</v>
      </c>
    </row>
    <row r="145" spans="1:26" ht="48.75" customHeight="1">
      <c r="A145" s="14">
        <v>259</v>
      </c>
      <c r="B145" s="32">
        <v>145</v>
      </c>
      <c r="C145" s="22" t="s">
        <v>202</v>
      </c>
      <c r="D145" s="22" t="s">
        <v>234</v>
      </c>
      <c r="E145" s="1" t="s">
        <v>25</v>
      </c>
      <c r="F145" s="1">
        <v>3.348</v>
      </c>
      <c r="G145" s="7">
        <v>500</v>
      </c>
      <c r="H145" s="7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6">
        <f t="shared" si="2"/>
        <v>500</v>
      </c>
      <c r="Z145" s="30">
        <f>Table1[[#This Row],[Cantitatea Totală]]*#REF!</f>
        <v>1674</v>
      </c>
    </row>
    <row r="146" spans="1:26" ht="48.75" customHeight="1">
      <c r="A146" s="14">
        <v>260</v>
      </c>
      <c r="B146" s="33">
        <v>146</v>
      </c>
      <c r="C146" s="17" t="s">
        <v>203</v>
      </c>
      <c r="D146" s="17" t="s">
        <v>203</v>
      </c>
      <c r="E146" s="12" t="s">
        <v>144</v>
      </c>
      <c r="F146" s="12">
        <v>54</v>
      </c>
      <c r="G146" s="7">
        <v>200</v>
      </c>
      <c r="H146" s="7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6">
        <f t="shared" si="2"/>
        <v>200</v>
      </c>
      <c r="Z146" s="30">
        <f>Table1[[#This Row],[Cantitatea Totală]]*#REF!</f>
        <v>10800</v>
      </c>
    </row>
    <row r="147" spans="1:26" ht="48.75" customHeight="1">
      <c r="A147" s="14">
        <v>261</v>
      </c>
      <c r="B147" s="32">
        <v>147</v>
      </c>
      <c r="C147" s="18" t="s">
        <v>204</v>
      </c>
      <c r="D147" s="18" t="s">
        <v>204</v>
      </c>
      <c r="E147" s="12" t="s">
        <v>144</v>
      </c>
      <c r="F147" s="12">
        <v>80</v>
      </c>
      <c r="G147" s="7">
        <v>150</v>
      </c>
      <c r="H147" s="7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6">
        <f t="shared" si="2"/>
        <v>150</v>
      </c>
      <c r="Z147" s="30">
        <f>Table1[[#This Row],[Cantitatea Totală]]*#REF!</f>
        <v>12000</v>
      </c>
    </row>
    <row r="148" spans="1:26" ht="48.75" customHeight="1">
      <c r="A148" s="26">
        <v>262</v>
      </c>
      <c r="B148" s="32">
        <v>148</v>
      </c>
      <c r="C148" s="3" t="s">
        <v>205</v>
      </c>
      <c r="D148" s="35" t="s">
        <v>205</v>
      </c>
      <c r="E148" s="1" t="s">
        <v>126</v>
      </c>
      <c r="F148" s="1">
        <v>86.4</v>
      </c>
      <c r="G148" s="7"/>
      <c r="H148" s="7"/>
      <c r="I148" s="6">
        <v>1</v>
      </c>
      <c r="J148" s="6"/>
      <c r="K148" s="6">
        <v>4</v>
      </c>
      <c r="L148" s="6">
        <v>5</v>
      </c>
      <c r="M148" s="6">
        <v>0</v>
      </c>
      <c r="N148" s="6">
        <v>1</v>
      </c>
      <c r="O148" s="6">
        <v>1</v>
      </c>
      <c r="P148" s="6"/>
      <c r="Q148" s="6">
        <v>1</v>
      </c>
      <c r="R148" s="6">
        <v>1</v>
      </c>
      <c r="S148" s="6"/>
      <c r="T148" s="6"/>
      <c r="U148" s="6"/>
      <c r="V148" s="6">
        <v>1</v>
      </c>
      <c r="W148" s="6"/>
      <c r="X148" s="6">
        <v>1</v>
      </c>
      <c r="Y148" s="6">
        <f t="shared" si="2"/>
        <v>16</v>
      </c>
      <c r="Z148" s="30">
        <f>Table1[[#This Row],[Cantitatea Totală]]*#REF!</f>
        <v>1382.4</v>
      </c>
    </row>
    <row r="149" spans="1:26" ht="48.75" customHeight="1">
      <c r="A149" s="26">
        <v>263</v>
      </c>
      <c r="B149" s="33">
        <v>149</v>
      </c>
      <c r="C149" s="3" t="s">
        <v>206</v>
      </c>
      <c r="D149" s="35" t="s">
        <v>207</v>
      </c>
      <c r="E149" s="1" t="s">
        <v>98</v>
      </c>
      <c r="F149" s="1">
        <v>6</v>
      </c>
      <c r="G149" s="7">
        <v>125</v>
      </c>
      <c r="H149" s="7">
        <v>25</v>
      </c>
      <c r="I149" s="6">
        <v>125</v>
      </c>
      <c r="J149" s="6">
        <v>50</v>
      </c>
      <c r="K149" s="6">
        <v>125</v>
      </c>
      <c r="L149" s="6"/>
      <c r="M149" s="6">
        <v>0</v>
      </c>
      <c r="N149" s="6"/>
      <c r="O149" s="6">
        <v>100</v>
      </c>
      <c r="P149" s="6"/>
      <c r="Q149" s="6">
        <v>200</v>
      </c>
      <c r="R149" s="6">
        <v>250</v>
      </c>
      <c r="S149" s="6">
        <v>250</v>
      </c>
      <c r="T149" s="6"/>
      <c r="U149" s="6">
        <v>375</v>
      </c>
      <c r="V149" s="6"/>
      <c r="W149" s="6">
        <v>150</v>
      </c>
      <c r="X149" s="6"/>
      <c r="Y149" s="6">
        <f t="shared" si="2"/>
        <v>1775</v>
      </c>
      <c r="Z149" s="30">
        <f>Table1[[#This Row],[Cantitatea Totală]]*#REF!</f>
        <v>10650</v>
      </c>
    </row>
    <row r="150" spans="1:26" ht="48.75" customHeight="1">
      <c r="A150" s="14">
        <v>264</v>
      </c>
      <c r="B150" s="32">
        <v>150</v>
      </c>
      <c r="C150" s="18" t="s">
        <v>208</v>
      </c>
      <c r="D150" s="17" t="s">
        <v>325</v>
      </c>
      <c r="E150" s="25" t="s">
        <v>27</v>
      </c>
      <c r="F150" s="12">
        <v>0.76</v>
      </c>
      <c r="G150" s="7">
        <v>250</v>
      </c>
      <c r="H150" s="7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6">
        <f t="shared" si="2"/>
        <v>250</v>
      </c>
      <c r="Z150" s="30">
        <f>Table1[[#This Row],[Cantitatea Totală]]*#REF!</f>
        <v>190</v>
      </c>
    </row>
    <row r="151" spans="1:26" ht="48.75" customHeight="1">
      <c r="A151" s="26">
        <v>265</v>
      </c>
      <c r="B151" s="32">
        <v>151</v>
      </c>
      <c r="C151" s="3" t="s">
        <v>209</v>
      </c>
      <c r="D151" s="35" t="s">
        <v>210</v>
      </c>
      <c r="E151" s="1" t="s">
        <v>36</v>
      </c>
      <c r="F151" s="1">
        <v>1.2</v>
      </c>
      <c r="G151" s="7"/>
      <c r="H151" s="7"/>
      <c r="I151" s="6"/>
      <c r="J151" s="6"/>
      <c r="K151" s="6"/>
      <c r="L151" s="6"/>
      <c r="M151" s="6"/>
      <c r="N151" s="6"/>
      <c r="O151" s="6">
        <v>25</v>
      </c>
      <c r="P151" s="6"/>
      <c r="Q151" s="6"/>
      <c r="R151" s="6"/>
      <c r="S151" s="6"/>
      <c r="T151" s="6"/>
      <c r="U151" s="6"/>
      <c r="V151" s="6"/>
      <c r="W151" s="6"/>
      <c r="X151" s="6"/>
      <c r="Y151" s="6">
        <f t="shared" si="2"/>
        <v>25</v>
      </c>
      <c r="Z151" s="30">
        <f>Table1[[#This Row],[Cantitatea Totală]]*#REF!</f>
        <v>30</v>
      </c>
    </row>
    <row r="152" spans="1:26" ht="48.75" customHeight="1">
      <c r="A152" s="14">
        <v>268</v>
      </c>
      <c r="B152" s="33">
        <v>152</v>
      </c>
      <c r="C152" s="18" t="s">
        <v>211</v>
      </c>
      <c r="D152" s="17" t="s">
        <v>326</v>
      </c>
      <c r="E152" s="25" t="s">
        <v>27</v>
      </c>
      <c r="F152" s="12">
        <v>0.76</v>
      </c>
      <c r="G152" s="7">
        <v>250</v>
      </c>
      <c r="H152" s="7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6">
        <f t="shared" si="2"/>
        <v>250</v>
      </c>
      <c r="Z152" s="30">
        <f>Table1[[#This Row],[Cantitatea Totală]]*#REF!</f>
        <v>190</v>
      </c>
    </row>
    <row r="153" spans="1:26" ht="48.75" customHeight="1">
      <c r="A153" s="26">
        <v>269</v>
      </c>
      <c r="B153" s="32">
        <v>153</v>
      </c>
      <c r="C153" s="3" t="s">
        <v>212</v>
      </c>
      <c r="D153" s="35" t="s">
        <v>212</v>
      </c>
      <c r="E153" s="1" t="s">
        <v>30</v>
      </c>
      <c r="F153" s="1">
        <v>1080</v>
      </c>
      <c r="G153" s="7"/>
      <c r="H153" s="7"/>
      <c r="I153" s="6"/>
      <c r="J153" s="6"/>
      <c r="K153" s="6"/>
      <c r="L153" s="6"/>
      <c r="M153" s="6"/>
      <c r="N153" s="6">
        <v>0.5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>
        <f t="shared" si="2"/>
        <v>0.5</v>
      </c>
      <c r="Z153" s="30">
        <f>Table1[[#This Row],[Cantitatea Totală]]*#REF!</f>
        <v>540</v>
      </c>
    </row>
    <row r="154" spans="1:26" ht="48.75" customHeight="1">
      <c r="A154" s="26">
        <v>271</v>
      </c>
      <c r="B154" s="32">
        <v>154</v>
      </c>
      <c r="C154" s="3" t="s">
        <v>213</v>
      </c>
      <c r="D154" s="35" t="s">
        <v>213</v>
      </c>
      <c r="E154" s="1" t="s">
        <v>98</v>
      </c>
      <c r="F154" s="1">
        <v>150</v>
      </c>
      <c r="G154" s="7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>
        <v>30</v>
      </c>
      <c r="U154" s="6"/>
      <c r="V154" s="6"/>
      <c r="W154" s="6"/>
      <c r="X154" s="6"/>
      <c r="Y154" s="6">
        <f t="shared" si="2"/>
        <v>30</v>
      </c>
      <c r="Z154" s="30">
        <f>Table1[[#This Row],[Cantitatea Totală]]*#REF!</f>
        <v>4500</v>
      </c>
    </row>
    <row r="155" spans="1:26" ht="48.75" customHeight="1">
      <c r="A155" s="26">
        <v>273</v>
      </c>
      <c r="B155" s="33">
        <v>155</v>
      </c>
      <c r="C155" s="3" t="s">
        <v>214</v>
      </c>
      <c r="D155" s="35" t="s">
        <v>215</v>
      </c>
      <c r="E155" s="1" t="s">
        <v>144</v>
      </c>
      <c r="F155" s="1">
        <v>100</v>
      </c>
      <c r="G155" s="7"/>
      <c r="H155" s="7"/>
      <c r="I155" s="6"/>
      <c r="J155" s="6"/>
      <c r="K155" s="6"/>
      <c r="L155" s="6"/>
      <c r="M155" s="6">
        <v>6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>
        <f t="shared" si="2"/>
        <v>6</v>
      </c>
      <c r="Z155" s="30">
        <f>Table1[[#This Row],[Cantitatea Totală]]*#REF!</f>
        <v>600</v>
      </c>
    </row>
    <row r="156" spans="1:26" ht="48.75" customHeight="1">
      <c r="A156" s="32">
        <v>275</v>
      </c>
      <c r="B156" s="32">
        <v>156</v>
      </c>
      <c r="C156" s="3" t="s">
        <v>280</v>
      </c>
      <c r="D156" s="35" t="s">
        <v>281</v>
      </c>
      <c r="E156" s="14" t="s">
        <v>30</v>
      </c>
      <c r="F156" s="14">
        <v>2300</v>
      </c>
      <c r="G156" s="7"/>
      <c r="H156" s="7"/>
      <c r="I156" s="9"/>
      <c r="J156" s="9"/>
      <c r="K156" s="9"/>
      <c r="L156" s="9"/>
      <c r="M156" s="9"/>
      <c r="N156" s="9"/>
      <c r="O156" s="9"/>
      <c r="P156" s="9"/>
      <c r="Q156" s="7">
        <v>0.5</v>
      </c>
      <c r="R156" s="9"/>
      <c r="S156" s="9"/>
      <c r="T156" s="9"/>
      <c r="U156" s="9"/>
      <c r="V156" s="9"/>
      <c r="W156" s="9"/>
      <c r="X156" s="9"/>
      <c r="Y156" s="43">
        <f>SUM(G156:X156)</f>
        <v>0.5</v>
      </c>
      <c r="Z156" s="44">
        <f>Table1[[#This Row],[Cantitatea Totală]]*#REF!</f>
        <v>1150</v>
      </c>
    </row>
    <row r="157" spans="1:26" ht="48.75" customHeight="1">
      <c r="A157" s="32">
        <v>279</v>
      </c>
      <c r="B157" s="32">
        <v>157</v>
      </c>
      <c r="C157" s="41" t="s">
        <v>278</v>
      </c>
      <c r="D157" s="42" t="s">
        <v>279</v>
      </c>
      <c r="E157" s="39" t="s">
        <v>30</v>
      </c>
      <c r="F157" s="39">
        <v>12200</v>
      </c>
      <c r="G157" s="7"/>
      <c r="H157" s="7"/>
      <c r="I157" s="9"/>
      <c r="J157" s="9"/>
      <c r="K157" s="9"/>
      <c r="L157" s="9"/>
      <c r="M157" s="9"/>
      <c r="N157" s="9"/>
      <c r="O157" s="9"/>
      <c r="P157" s="7">
        <v>0.5</v>
      </c>
      <c r="Q157" s="9"/>
      <c r="R157" s="9"/>
      <c r="S157" s="9"/>
      <c r="T157" s="9"/>
      <c r="U157" s="9"/>
      <c r="V157" s="9"/>
      <c r="W157" s="9"/>
      <c r="X157" s="9"/>
      <c r="Y157" s="43">
        <f>SUM(G157:X157)</f>
        <v>0.5</v>
      </c>
      <c r="Z157" s="44">
        <f>Table1[[#This Row],[Cantitatea Totală]]*#REF!</f>
        <v>6100</v>
      </c>
    </row>
    <row r="158" spans="1:26" ht="48.75" customHeight="1">
      <c r="A158" s="14">
        <v>280</v>
      </c>
      <c r="B158" s="33">
        <v>158</v>
      </c>
      <c r="C158" s="18" t="s">
        <v>216</v>
      </c>
      <c r="D158" s="17" t="s">
        <v>327</v>
      </c>
      <c r="E158" s="25" t="s">
        <v>27</v>
      </c>
      <c r="F158" s="12">
        <v>0.76</v>
      </c>
      <c r="G158" s="7">
        <v>250</v>
      </c>
      <c r="H158" s="7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6">
        <f t="shared" si="2"/>
        <v>250</v>
      </c>
      <c r="Z158" s="30">
        <f>Table1[[#This Row],[Cantitatea Totală]]*#REF!</f>
        <v>190</v>
      </c>
    </row>
    <row r="159" spans="1:26" ht="48.75" customHeight="1">
      <c r="A159" s="14">
        <v>281</v>
      </c>
      <c r="B159" s="32">
        <v>159</v>
      </c>
      <c r="C159" s="18" t="s">
        <v>217</v>
      </c>
      <c r="D159" s="17" t="s">
        <v>328</v>
      </c>
      <c r="E159" s="25" t="s">
        <v>27</v>
      </c>
      <c r="F159" s="12">
        <v>0.76</v>
      </c>
      <c r="G159" s="7">
        <v>250</v>
      </c>
      <c r="H159" s="7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6">
        <f t="shared" si="2"/>
        <v>250</v>
      </c>
      <c r="Z159" s="30">
        <f>Table1[[#This Row],[Cantitatea Totală]]*#REF!</f>
        <v>190</v>
      </c>
    </row>
    <row r="160" spans="1:26" ht="48.75" customHeight="1">
      <c r="A160" s="40">
        <v>282</v>
      </c>
      <c r="B160" s="32">
        <v>160</v>
      </c>
      <c r="C160" s="20" t="s">
        <v>274</v>
      </c>
      <c r="D160" s="22" t="s">
        <v>275</v>
      </c>
      <c r="E160" s="1" t="s">
        <v>27</v>
      </c>
      <c r="F160" s="1">
        <v>2.2</v>
      </c>
      <c r="G160" s="7"/>
      <c r="H160" s="7">
        <v>100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6">
        <f t="shared" si="2"/>
        <v>100</v>
      </c>
      <c r="Z160" s="30">
        <f>Table1[[#This Row],[Cantitatea Totală]]*#REF!</f>
        <v>220.00000000000003</v>
      </c>
    </row>
    <row r="161" spans="1:26" ht="48.75" customHeight="1">
      <c r="A161" s="26">
        <v>283</v>
      </c>
      <c r="B161" s="33">
        <v>161</v>
      </c>
      <c r="C161" s="3" t="s">
        <v>218</v>
      </c>
      <c r="D161" s="35" t="s">
        <v>45</v>
      </c>
      <c r="E161" s="1" t="s">
        <v>30</v>
      </c>
      <c r="F161" s="1">
        <v>7080</v>
      </c>
      <c r="G161" s="7"/>
      <c r="H161" s="7"/>
      <c r="I161" s="6"/>
      <c r="J161" s="6"/>
      <c r="K161" s="6"/>
      <c r="L161" s="6"/>
      <c r="M161" s="6">
        <v>0</v>
      </c>
      <c r="N161" s="6"/>
      <c r="O161" s="6">
        <v>0.1</v>
      </c>
      <c r="P161" s="6"/>
      <c r="Q161" s="6"/>
      <c r="R161" s="6"/>
      <c r="S161" s="6"/>
      <c r="T161" s="6"/>
      <c r="U161" s="6"/>
      <c r="V161" s="6"/>
      <c r="W161" s="6"/>
      <c r="X161" s="6"/>
      <c r="Y161" s="6">
        <f t="shared" si="2"/>
        <v>0.1</v>
      </c>
      <c r="Z161" s="30">
        <f>Table1[[#This Row],[Cantitatea Totală]]*#REF!</f>
        <v>708</v>
      </c>
    </row>
    <row r="162" spans="1:26" ht="120">
      <c r="A162" s="26">
        <v>285</v>
      </c>
      <c r="B162" s="32">
        <v>162</v>
      </c>
      <c r="C162" s="3" t="s">
        <v>219</v>
      </c>
      <c r="D162" s="35" t="s">
        <v>220</v>
      </c>
      <c r="E162" s="1" t="s">
        <v>144</v>
      </c>
      <c r="F162" s="1">
        <v>8.04</v>
      </c>
      <c r="G162" s="7"/>
      <c r="H162" s="7"/>
      <c r="I162" s="6"/>
      <c r="J162" s="6"/>
      <c r="K162" s="6"/>
      <c r="L162" s="6"/>
      <c r="M162" s="6"/>
      <c r="N162" s="6">
        <v>100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>
        <f t="shared" si="2"/>
        <v>100</v>
      </c>
      <c r="Z162" s="30">
        <f>Table1[[#This Row],[Cantitatea Totală]]*#REF!</f>
        <v>803.9999999999999</v>
      </c>
    </row>
    <row r="163" spans="9:26" ht="48.75" customHeight="1">
      <c r="I163" s="8">
        <f>SUBTOTAL(109,Table1[IMSP ASOCIATIA MEDICALA TERITORIALA BUIUCANI])</f>
        <v>427</v>
      </c>
      <c r="J163" s="8">
        <f>SUBTOTAL(109,Table1[IMSP ASOCIATIA MEDICALA TERITORIALA CIOCANA])</f>
        <v>3632.35</v>
      </c>
      <c r="K163" s="8">
        <f>SUBTOTAL(109,Table1[IMSP INSTITUTUL DE FTIZIOPNEUMOLOGIE CHIRIL DRAGANIUC])</f>
        <v>1370</v>
      </c>
      <c r="L163" s="8">
        <f>SUBTOTAL(109,Table1[IMSP INSTITUTUL DE MEDICINA URGENTA])</f>
        <v>2233.75</v>
      </c>
      <c r="M163" s="8">
        <f>SUBTOTAL(109,Table1[IMSP INSTITUTUL MAMEI SI COPILULUI])</f>
        <v>2337.9</v>
      </c>
      <c r="N163" s="8">
        <f>SUBTOTAL(109,Table1[IMSP INSTITUTUL ONCOLOGIC])</f>
        <v>1150.5</v>
      </c>
      <c r="O163" s="8">
        <f>SUBTOTAL(109,Table1[IMSP POLICLINICA DE STAT])</f>
        <v>2317.4499999999994</v>
      </c>
      <c r="P163" s="8">
        <f>SUBTOTAL(109,Table1[IMSP SPITALUL CLINIC DE PSIHIATRIE])</f>
        <v>63.5</v>
      </c>
      <c r="Q163" s="8">
        <f>SUBTOTAL(109,Table1[IMSP SPITALUL CLINIC DE TRAUMATOLOGIE SI ORTOPEDIE])</f>
        <v>594.5</v>
      </c>
      <c r="R163" s="8">
        <f>SUBTOTAL(109,Table1[IMSP SPITALUL CLINIC MUNICIPAL DE COPII NR 1])</f>
        <v>500</v>
      </c>
      <c r="S163" s="8">
        <f>SUBTOTAL(109,Table1[IMSP SPITALUL CLINIC MUNICIPAL GHEORGHE PALADI])</f>
        <v>3298.25</v>
      </c>
      <c r="T163" s="8">
        <f>SUBTOTAL(109,Table1[IMSP SPITALUL CLINIC MUNICIPAL SFANTA TREIME])</f>
        <v>40</v>
      </c>
      <c r="U163" s="8">
        <f>SUBTOTAL(109,Table1[IMSP SPITALUL CLINIC REPUBLICAN TIMOFEI MOSNEAGA])</f>
        <v>1189.1</v>
      </c>
      <c r="V163" s="8">
        <f>SUBTOTAL(109,Table1[IMSP SPITALUL DE DERMATOLOGIE SI MALADII COMUNICABILE])</f>
        <v>3.5</v>
      </c>
      <c r="W163" s="8">
        <f>SUBTOTAL(109,Table1[IMSP SPITALUL RAIONAL ANENII NOI])</f>
        <v>587.25</v>
      </c>
      <c r="X163" s="8">
        <f>SUBTOTAL(109,Table1[SERVICIUL MEDICAL AL MINISTERULUI AFACERILOR INTERNE])</f>
        <v>656.1</v>
      </c>
      <c r="Z163" s="34">
        <f>SUBTOTAL(109,Table1[Column1])</f>
        <v>916083.463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2024-02-16T09:20:47Z</dcterms:created>
  <dcterms:modified xsi:type="dcterms:W3CDTF">2024-02-20T12:42:01Z</dcterms:modified>
  <cp:category/>
  <cp:version/>
  <cp:contentType/>
  <cp:contentStatus/>
</cp:coreProperties>
</file>