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Inteligen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<sst xmlns="http://schemas.openxmlformats.org/spreadsheetml/2006/main" count="156" uniqueCount="100">
  <si>
    <t>Nr. de ord.</t>
  </si>
  <si>
    <t>Denumire lot</t>
  </si>
  <si>
    <t>Specificații TEHNICE NOI</t>
  </si>
  <si>
    <t>Unitatea de măsură</t>
  </si>
  <si>
    <t>Preț cu TVA estimativ 
(MDL)</t>
  </si>
  <si>
    <t>IMSP ASOCIATIA MEDICALA TERITORIALA BOTANICA</t>
  </si>
  <si>
    <t>IMSP ASOCIATIA MEDICALA TERITORIALA CIOCANA</t>
  </si>
  <si>
    <t>IMSP ASOCIATIA MEDICALA TERITORIALA RASCANI</t>
  </si>
  <si>
    <t>IMSP CENTRUL DE SANATATE NISPORENI</t>
  </si>
  <si>
    <t>IMSP CENTRUL DE SANATATE REZINA</t>
  </si>
  <si>
    <t>IMSP CENTRUL REPUBLICAN DE DIAGNOSTICARE MEDICALA</t>
  </si>
  <si>
    <t>IMSP INSTITUTUL ONCOLOGIC</t>
  </si>
  <si>
    <t>IMSP SPITALUL CLINIC REPUBLICAN TIMOFEI MOSNEAGA</t>
  </si>
  <si>
    <t>IMSP SPITALUL RAIONAL CAHUL</t>
  </si>
  <si>
    <t>IMSP SPITALUL RAIONAL CANTEMIR</t>
  </si>
  <si>
    <t>SERVICIUL MEDICAL AL MINISTERULUI AFACERILOR INTERNE</t>
  </si>
  <si>
    <t>Grand Total</t>
  </si>
  <si>
    <t>set</t>
  </si>
  <si>
    <t xml:space="preserve"> Anticorpi IgE specific anti-atropin</t>
  </si>
  <si>
    <t>(Test) Helicobacter Pylory Antigen cu kit de extragere a materiilor fecale</t>
  </si>
  <si>
    <t>Helicobacter Pylory Antigen cu kit de extragere a materiilor fecale. Metoda de determinare Elisa. Setul include 96 teste, proba de soluție de tratament, concentrat de spălare 25x, substrat cromogen TMB, conjugat enzimatic, set de calibrare, soluție stop.</t>
  </si>
  <si>
    <t>test</t>
  </si>
  <si>
    <t>kg</t>
  </si>
  <si>
    <t>Amplisens Leucosis Quantum M-bcr-FRT PCR kit</t>
  </si>
  <si>
    <t>Kit IVD de diagnostic a transcriptului M-BCR 50 de teste în duplicat detecție cantitativă, kit de extragere și reverstranscripție inclus</t>
  </si>
  <si>
    <t>Anti CMV IgG</t>
  </si>
  <si>
    <t>Anti CMV IgM</t>
  </si>
  <si>
    <t xml:space="preserve">Cerinţe generale*+Nota**, Componența kitului: set diagnostic standart, calibratori, cu sau fără controale. Metoda de determinare ELISA, Set de 6 sau 12 sau 24 sau 48 sau 96 teste </t>
  </si>
  <si>
    <t>Anti EBV VCA IgM</t>
  </si>
  <si>
    <t>Anti HAV IgM</t>
  </si>
  <si>
    <t>Anti HCV IgM</t>
  </si>
  <si>
    <t>Anti HCV sumar</t>
  </si>
  <si>
    <t>Anti HDV IgM</t>
  </si>
  <si>
    <t>Anti HDV sumar</t>
  </si>
  <si>
    <t>Anti Helicobacter pylori
IgA</t>
  </si>
  <si>
    <t>Anti Helicobacter pylori
IgG</t>
  </si>
  <si>
    <t>Anti Helicobacter pylori
IgM</t>
  </si>
  <si>
    <t>Anti HSV tip I IgG</t>
  </si>
  <si>
    <t>Anti HSV tip I IgM</t>
  </si>
  <si>
    <t>Anti HSV tip II IgG</t>
  </si>
  <si>
    <t>Anti HSV tip II IgM</t>
  </si>
  <si>
    <t>Anti mitocondriali Anti
AMA 2</t>
  </si>
  <si>
    <t xml:space="preserve">Metoda ELISA; Cerinţe generale* + Notă ** Set de 6 sau 12 sau 24 sau 48 sau 96 teste </t>
  </si>
  <si>
    <t>Anti Toxoplasma gn.
IgG</t>
  </si>
  <si>
    <t>Anti Toxoplasma gn.
IgM</t>
  </si>
  <si>
    <t>Anti ureaplasma
urealyticum IgM</t>
  </si>
  <si>
    <t>AntiHBcoreAg IgM</t>
  </si>
  <si>
    <t xml:space="preserve">AntiHBcoreAg sumar </t>
  </si>
  <si>
    <t>AntiHBsAg</t>
  </si>
  <si>
    <t>Anti-Trichinella IgG</t>
  </si>
  <si>
    <t>Apă liberă de nucleaze</t>
  </si>
  <si>
    <t>Aplicare: Diluarea ADN/ARN
Volum: 30 mL</t>
  </si>
  <si>
    <t>ml</t>
  </si>
  <si>
    <t>Determinarea calitativă a
anticorpilor IgG către
Ascaris lumbricoide</t>
  </si>
  <si>
    <t>Determinarea cantitativă
a anticorpilor IgG către
Toxocara canis</t>
  </si>
  <si>
    <t>HbeAg/ Ab</t>
  </si>
  <si>
    <t>HBs Ag set confirmativ</t>
  </si>
  <si>
    <t xml:space="preserve">Cerinţe generale*, de asemenea să fie incluşi, în afară de controlul “+”şi “-” calibratori. Metoda de determinare ELISA, set de 6 sau 12 sau 24 sau 48 sau 96 teste </t>
  </si>
  <si>
    <t>HBsAg, 96 teste ELISA</t>
  </si>
  <si>
    <t>Hemocult-test (IFOBT)</t>
  </si>
  <si>
    <t>Teste pentru determinarea sîngelui ocult în mase fecale, cu o sensibilitate 99,0% și specificitate de 99,9%, ambalate individual, termen de valabilitate indicat, regenți și consumabile necesari pentru efectuare</t>
  </si>
  <si>
    <t>Hemolitic</t>
  </si>
  <si>
    <t>100ml, reagent pentru distrugerea hematiilor necesar pentru extragerea ARN conform recomandărilor Amplisense Leucosis, Quantum M-bcr-FRT</t>
  </si>
  <si>
    <t>Imunoglobulina E totală
cu calibratori</t>
  </si>
  <si>
    <t>Lysing Solution 10X Concentrate</t>
  </si>
  <si>
    <t>Master Mix (cu tot necesarul pentru o amplificare PCR)</t>
  </si>
  <si>
    <t>Volum: 5 mL; Pentru utilizare cu (aplicație): amplificare PCR</t>
  </si>
  <si>
    <t>Mycoplasma hominis
IgM</t>
  </si>
  <si>
    <t>Polyethyleneglycol 6000</t>
  </si>
  <si>
    <t>Soluție pentu spalarea celulelor</t>
  </si>
  <si>
    <t>Taenia Solium IgG</t>
  </si>
  <si>
    <t>Test  ANA (Anticorpii Anti-Nucleari)</t>
  </si>
  <si>
    <t xml:space="preserve">Test expres p/u determinarea calitativă  Malariei P.f / P.v Ag </t>
  </si>
  <si>
    <t>Test pentru determinarea Ag Malariei P.f / P.v în sîngele, sensibilitatea 100%, specificitatea 98,7%, ambalate individual, termen de valabilitate indicat, regenți și consumabile necesari pentru efectuare</t>
  </si>
  <si>
    <t>Test expres p/u determinarea calitativă Ag Helycobacter Pylori în mase fecale</t>
  </si>
  <si>
    <t>Teste pentru determinarea Ag Helicobacter pylori  în mase fecale, cu o sensibilitate și specificitate de peste 90%, ambalate individual, termen de valabilitate indicat, regenți și consumabile necesari pentru efectuare</t>
  </si>
  <si>
    <t>Suma totală cu TVA</t>
  </si>
  <si>
    <t xml:space="preserve">Determinarea cantitativă
a anticorpilor IgG către
Toxocara canis. De adăugat cerințe generale*.În afară de controlul “+”şi “-” calibratori pentru determinarea cantitativă. Metoda de determinare ELISA. Set de 6 sau 12 sau 24 sau 48 sau 96 teste </t>
  </si>
  <si>
    <t>Anti-Trichinela IgG. Metoda de determinare Elisa. Setul include 96 teste, control +, control - , diluant de probă, soluție conjugată, soluție TMB, spălare TWEEN 20X, stop – reagent</t>
  </si>
  <si>
    <t>Nr. Lot</t>
  </si>
  <si>
    <t>Test</t>
  </si>
  <si>
    <r>
      <t xml:space="preserve">Metoda ELISA, test cantitativ. Cerinte generale, notă conform ord. MS RM nr.  701 din 18.10.2010.
</t>
    </r>
    <r>
      <rPr>
        <sz val="11"/>
        <color rgb="FFFF0000"/>
        <rFont val="Calibri"/>
        <family val="2"/>
        <scheme val="minor"/>
      </rPr>
      <t>Setul include 12 sau 24 sau 48 sau 96 teste</t>
    </r>
  </si>
  <si>
    <t>Bucată</t>
  </si>
  <si>
    <t xml:space="preserve">Metoda ELISA, test cantitativ. Cerinte generale , notă conform ord. MS RM nr.  701 din 18.10.2010. Să fie inclusi in set control pozitiv, negativ, calibratori. 
Setul include 12 sau 24 sau 48 sau 96 teste </t>
  </si>
  <si>
    <r>
      <t xml:space="preserve">Volum: </t>
    </r>
    <r>
      <rPr>
        <sz val="11"/>
        <color rgb="FFFF0000"/>
        <rFont val="Calibri"/>
        <family val="2"/>
        <scheme val="minor"/>
      </rPr>
      <t>ambalare până la</t>
    </r>
    <r>
      <rPr>
        <sz val="11"/>
        <color theme="1"/>
        <rFont val="Calibri"/>
        <family val="2"/>
        <scheme val="minor"/>
      </rPr>
      <t xml:space="preserve"> 100 mL  Solutie de liza a eritrocitelor in probele de sânge integral sau măduvă osoasă , Aplicare: pentru utilizarea în citometria în flux.</t>
    </r>
  </si>
  <si>
    <r>
      <t xml:space="preserve">Volum: </t>
    </r>
    <r>
      <rPr>
        <sz val="11"/>
        <color rgb="FFFF0000"/>
        <rFont val="Calibri"/>
        <family val="2"/>
        <scheme val="minor"/>
      </rPr>
      <t xml:space="preserve">până la </t>
    </r>
    <r>
      <rPr>
        <sz val="11"/>
        <color theme="1"/>
        <rFont val="Calibri"/>
        <family val="2"/>
        <scheme val="minor"/>
      </rPr>
      <t>5000 mL
PBS optimizat pentru prepararea și spălarea celulelor
Aplicare: ctometrie în flux</t>
    </r>
  </si>
  <si>
    <t>42+133</t>
  </si>
  <si>
    <t>AMT CENTRU</t>
  </si>
  <si>
    <t>Nr Lot</t>
  </si>
  <si>
    <t xml:space="preserve">Cerinţe generale*+Nota**, Componența kitului: set diagnostic standart, controale, cu sau fără calibratori. Metoda de determinare ELISA, Set de 6 sau 12 sau 24 sau 48 sau 96 teste </t>
  </si>
  <si>
    <t xml:space="preserve">Cerinţe generale*+Nota**, Componența kitului: set diagnostic standart, controale, cu calibratori. Metoda de determinare ELISA, Set de 6 sau 12 sau 24 sau 48 sau 96 teste </t>
  </si>
  <si>
    <t>Cerinţe generale*+Nota**, Componența kitului: set diagnostic standart, controale, cu calibratori. Metoda de determinare ELISA, Set de 6 sau 12 sau 24 sau 48 sau 96 teste 
Certificat CE.Stripuri si godeuri detasabile, reagenti lichizi gata de lucru,  standardele pregătite și fixate de  producător</t>
  </si>
  <si>
    <t>Cerinţe generale*, de asemenea să fie incluşi, în afară de controlul “+”şi “-” calibratori. Metoda de determinare ELISA, Set de 6 sau 12 sau 24 sau 48 sau 96 teste 
Certificat CE.Stripuri si godeuri detasabile, reagenti lichizi gata de lucru,  standardele pregătite și fixate de  producător</t>
  </si>
  <si>
    <t xml:space="preserve">Cerinţe generale*+Nota**, Componența kitului: set diagnostic standart, controale, calibratori. Metoda de determinare ELISA, Set de 6 sau 12 sau 24 sau 48 sau 96 teste </t>
  </si>
  <si>
    <t xml:space="preserve">1. Cerinţe generale*+Nota**, Componența kitului: set diagnostic standart, controale, calibratori. Metoda de determinare ELISA, Set de 6 sau 12 sau 24 sau 48 sau 96 teste </t>
  </si>
  <si>
    <t xml:space="preserve">Cerinţe generale*, de asemenea să fie incluşi, în afară de controlul “+”şi “-” calibratori. Metoda de determinare ELISA, Set de 6 sau 12 sau 24 sau 48 sau 96 teste </t>
  </si>
  <si>
    <t xml:space="preserve">Cerinţe generale*, de asemenea să fie incluşi, în afară de controlul “+”şi “-”, să conțină și calibratori. Metoda de determinare ELISA, Set de 6 sau 12 sau 24 sau 48 sau 96 teste </t>
  </si>
  <si>
    <t>Cerinţe generale* Metoda de determinare ELISA, Set de 6 sau 12 sau 24 sau 48 sau 96 teste , în set să fie inclus și material de control</t>
  </si>
  <si>
    <t>IMSP SPITALUL CLINIC DE BOLI INFECTIOASE TOMA CIORBA</t>
  </si>
  <si>
    <t>Nr lot Repetat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</si>
</sst>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49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2">
    <dxf>
      <border>
        <left/>
        <right/>
        <top/>
        <bottom/>
      </border>
    </dxf>
    <dxf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general" vertical="bottom" textRotation="0" wrapText="1" shrinkToFit="1" readingOrder="0"/>
      <border>
        <left/>
        <right/>
        <top/>
        <bottom/>
      </border>
    </dxf>
    <dxf>
      <alignment horizontal="general" vertical="bottom" textRotation="0" wrapText="1" shrinkToFit="1" readingOrder="0"/>
      <border>
        <left/>
        <right/>
        <top/>
        <bottom/>
      </border>
    </dxf>
    <dxf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/>
        <top/>
        <bottom/>
      </border>
    </dxf>
    <dxf>
      <border>
        <left style="thin"/>
        <right style="thin"/>
        <top style="thin"/>
        <bottom/>
      </border>
    </dxf>
    <dxf>
      <border>
        <left style="thin"/>
        <right style="thin"/>
        <top style="thin"/>
        <bottom style="thin"/>
        <vertical/>
        <horizontal/>
      </border>
    </dxf>
    <dxf>
      <border>
        <right style="thin"/>
        <bottom style="thin"/>
      </border>
    </dxf>
    <dxf>
      <font>
        <b/>
        <i val="0"/>
        <u val="none"/>
        <strike val="0"/>
        <sz val="10"/>
        <name val="Times New Roman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W46" totalsRowCount="1" headerRowDxfId="31" tableBorderDxfId="30">
  <autoFilter ref="A1:W45"/>
  <tableColumns count="23">
    <tableColumn id="1" name="Nr. Lot" dataDxfId="29" totalsRowDxfId="28"/>
    <tableColumn id="2" name="Nr. de ord." totalsRowDxfId="27"/>
    <tableColumn id="3" name="Nr Lot" dataDxfId="26" totalsRowDxfId="25"/>
    <tableColumn id="177" name="Nr lot Repetat" dataDxfId="24" totalsRowDxfId="23"/>
    <tableColumn id="4" name="Denumire lot" totalsRowDxfId="22"/>
    <tableColumn id="5" name="Specificații TEHNICE NOI" totalsRowDxfId="21"/>
    <tableColumn id="6" name="Unitatea de măsură" totalsRowDxfId="20"/>
    <tableColumn id="7" name="Preț cu TVA estimativ _x000A_(MDL)" totalsRowDxfId="19"/>
    <tableColumn id="175" name="IMSP CENTRUL DE SANATATE REZINA" dataDxfId="18" totalsRowFunction="sum" totalsRowDxfId="17"/>
    <tableColumn id="176" name="IMSP SPITALUL CLINIC DE BOLI INFECTIOASE TOMA CIORBA" dataDxfId="16" totalsRowFunction="sum" totalsRowDxfId="15"/>
    <tableColumn id="17" name="IMSP ASOCIATIA MEDICALA TERITORIALA CIOCANA" totalsRowFunction="sum" totalsRowDxfId="14"/>
    <tableColumn id="18" name="IMSP ASOCIATIA MEDICALA TERITORIALA RASCANI" totalsRowFunction="sum" totalsRowDxfId="13"/>
    <tableColumn id="178" name="IMSP ASOCIATIA MEDICALA TERITORIALA BOTANICA" dataDxfId="12" totalsRowDxfId="11"/>
    <tableColumn id="64" name="IMSP CENTRUL DE SANATATE NISPORENI" totalsRowFunction="sum" totalsRowDxfId="10"/>
    <tableColumn id="85" name="AMT CENTRU" totalsRowFunction="sum" totalsRowDxfId="9"/>
    <tableColumn id="98" name="IMSP CENTRUL REPUBLICAN DE DIAGNOSTICARE MEDICALA" totalsRowFunction="sum" totalsRowDxfId="8"/>
    <tableColumn id="106" name="IMSP INSTITUTUL ONCOLOGIC" totalsRowFunction="sum" totalsRowDxfId="7"/>
    <tableColumn id="121" name="IMSP SPITALUL CLINIC REPUBLICAN TIMOFEI MOSNEAGA" totalsRowFunction="sum" totalsRowDxfId="6"/>
    <tableColumn id="127" name="IMSP SPITALUL RAIONAL CAHUL" totalsRowFunction="sum" totalsRowDxfId="5"/>
    <tableColumn id="129" name="IMSP SPITALUL RAIONAL CANTEMIR" totalsRowFunction="sum" totalsRowDxfId="4"/>
    <tableColumn id="155" name="SERVICIUL MEDICAL AL MINISTERULUI AFACERILOR INTERNE" totalsRowFunction="sum" totalsRowDxfId="3"/>
    <tableColumn id="157" name="Grand Total" dataDxfId="2" totalsRowDxfId="1">
      <calculatedColumnFormula>SUM(I2:U2)</calculatedColumnFormula>
    </tableColumn>
    <tableColumn id="158" name="Suma totală cu TVA" totalsRowFunction="sum" totalsRowDxfId="0">
      <calculatedColumnFormula>V2*H2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ER46"/>
  <sheetViews>
    <sheetView tabSelected="1" zoomScale="70" zoomScaleNormal="70" workbookViewId="0" topLeftCell="A35">
      <pane xSplit="3" topLeftCell="D1" activePane="topRight" state="frozen"/>
      <selection pane="topLeft" activeCell="C1" sqref="C1"/>
      <selection pane="topRight" activeCell="H35" sqref="H1:H1048576"/>
    </sheetView>
  </sheetViews>
  <sheetFormatPr defaultColWidth="14.57421875" defaultRowHeight="54.75" customHeight="1"/>
  <cols>
    <col min="1" max="3" width="14.57421875" style="0" hidden="1" customWidth="1"/>
    <col min="4" max="4" width="13.421875" style="3" customWidth="1"/>
    <col min="5" max="5" width="38.28125" style="3" customWidth="1"/>
    <col min="6" max="6" width="37.421875" style="0" hidden="1" customWidth="1"/>
    <col min="8" max="8" width="14.57421875" style="8" hidden="1" customWidth="1"/>
    <col min="9" max="9" width="14.57421875" style="8" customWidth="1"/>
    <col min="13" max="13" width="14.57421875" style="19" customWidth="1"/>
    <col min="18" max="18" width="14.57421875" style="8" customWidth="1"/>
    <col min="23" max="23" width="14.57421875" style="0" hidden="1" customWidth="1"/>
    <col min="148" max="148" width="14.57421875" style="7" customWidth="1"/>
  </cols>
  <sheetData>
    <row r="1" spans="1:23" s="3" customFormat="1" ht="55.15" customHeight="1">
      <c r="A1" s="3" t="s">
        <v>79</v>
      </c>
      <c r="B1" s="2" t="s">
        <v>0</v>
      </c>
      <c r="C1" s="2" t="s">
        <v>88</v>
      </c>
      <c r="D1" s="20" t="s">
        <v>99</v>
      </c>
      <c r="E1" s="2" t="s">
        <v>1</v>
      </c>
      <c r="F1" s="2" t="s">
        <v>2</v>
      </c>
      <c r="G1" s="2" t="s">
        <v>3</v>
      </c>
      <c r="H1" s="2" t="s">
        <v>4</v>
      </c>
      <c r="I1" s="9" t="s">
        <v>9</v>
      </c>
      <c r="J1" s="9" t="s">
        <v>98</v>
      </c>
      <c r="K1" s="2" t="s">
        <v>6</v>
      </c>
      <c r="L1" s="2" t="s">
        <v>7</v>
      </c>
      <c r="M1" s="20" t="s">
        <v>5</v>
      </c>
      <c r="N1" s="2" t="s">
        <v>8</v>
      </c>
      <c r="O1" s="6" t="s">
        <v>87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76</v>
      </c>
    </row>
    <row r="2" spans="1:23" s="11" customFormat="1" ht="55.15" customHeight="1">
      <c r="A2" s="5">
        <v>1</v>
      </c>
      <c r="B2" s="5">
        <v>3</v>
      </c>
      <c r="C2" s="5">
        <v>3</v>
      </c>
      <c r="D2" s="22">
        <v>1</v>
      </c>
      <c r="E2" s="10" t="s">
        <v>18</v>
      </c>
      <c r="F2" s="10" t="s">
        <v>81</v>
      </c>
      <c r="G2" s="5" t="s">
        <v>80</v>
      </c>
      <c r="H2" s="5">
        <v>62.5</v>
      </c>
      <c r="I2" s="5"/>
      <c r="J2" s="5"/>
      <c r="K2" s="5"/>
      <c r="L2" s="5"/>
      <c r="M2" s="22"/>
      <c r="N2" s="5"/>
      <c r="O2" s="5"/>
      <c r="P2" s="5"/>
      <c r="Q2" s="5"/>
      <c r="R2" s="5">
        <v>288</v>
      </c>
      <c r="S2" s="5"/>
      <c r="T2" s="5">
        <v>0</v>
      </c>
      <c r="U2" s="5"/>
      <c r="V2" s="4">
        <f>SUM(I2:U2)</f>
        <v>288</v>
      </c>
      <c r="W2" s="5">
        <f>V2*H2</f>
        <v>18000</v>
      </c>
    </row>
    <row r="3" spans="1:23" s="8" customFormat="1" ht="55.15" customHeight="1">
      <c r="A3" s="17"/>
      <c r="B3" s="17"/>
      <c r="C3" s="21">
        <v>28</v>
      </c>
      <c r="D3" s="21">
        <v>2</v>
      </c>
      <c r="E3" s="23" t="s">
        <v>71</v>
      </c>
      <c r="F3" s="23" t="s">
        <v>83</v>
      </c>
      <c r="G3" s="21" t="s">
        <v>80</v>
      </c>
      <c r="H3" s="21">
        <v>34.75</v>
      </c>
      <c r="I3" s="17"/>
      <c r="J3" s="17">
        <v>192</v>
      </c>
      <c r="K3" s="17"/>
      <c r="L3" s="17"/>
      <c r="M3" s="21"/>
      <c r="N3" s="17"/>
      <c r="O3" s="17"/>
      <c r="P3" s="17"/>
      <c r="Q3" s="17"/>
      <c r="R3" s="17"/>
      <c r="S3" s="17"/>
      <c r="T3" s="17"/>
      <c r="U3" s="17"/>
      <c r="V3" s="21">
        <f aca="true" t="shared" si="0" ref="V3:V45">SUM(I3:U3)</f>
        <v>192</v>
      </c>
      <c r="W3" s="22">
        <f aca="true" t="shared" si="1" ref="W3:W45">V3*H3</f>
        <v>6672</v>
      </c>
    </row>
    <row r="4" spans="1:23" s="11" customFormat="1" ht="55.15" customHeight="1">
      <c r="A4" s="5">
        <v>3</v>
      </c>
      <c r="B4" s="5">
        <v>22</v>
      </c>
      <c r="C4" s="5">
        <v>35</v>
      </c>
      <c r="D4" s="22">
        <v>3</v>
      </c>
      <c r="E4" s="10" t="s">
        <v>19</v>
      </c>
      <c r="F4" s="10" t="s">
        <v>20</v>
      </c>
      <c r="G4" s="5" t="s">
        <v>21</v>
      </c>
      <c r="H4" s="5">
        <v>38.88</v>
      </c>
      <c r="I4" s="5"/>
      <c r="J4" s="5"/>
      <c r="K4" s="5">
        <v>960</v>
      </c>
      <c r="L4" s="5"/>
      <c r="M4" s="22"/>
      <c r="N4" s="5"/>
      <c r="O4" s="5"/>
      <c r="P4" s="5"/>
      <c r="Q4" s="5"/>
      <c r="R4" s="5"/>
      <c r="S4" s="5"/>
      <c r="T4" s="5">
        <v>0</v>
      </c>
      <c r="U4" s="5"/>
      <c r="V4" s="21">
        <f t="shared" si="0"/>
        <v>960</v>
      </c>
      <c r="W4" s="22">
        <f t="shared" si="1"/>
        <v>37324.8</v>
      </c>
    </row>
    <row r="5" spans="1:23" s="11" customFormat="1" ht="55.15" customHeight="1">
      <c r="A5" s="5">
        <v>6</v>
      </c>
      <c r="B5" s="5">
        <v>27</v>
      </c>
      <c r="C5" s="5">
        <v>38</v>
      </c>
      <c r="D5" s="22">
        <v>4</v>
      </c>
      <c r="E5" s="23" t="s">
        <v>23</v>
      </c>
      <c r="F5" s="10" t="s">
        <v>24</v>
      </c>
      <c r="G5" s="5" t="s">
        <v>17</v>
      </c>
      <c r="H5" s="5">
        <v>30100</v>
      </c>
      <c r="I5" s="5"/>
      <c r="J5" s="5"/>
      <c r="K5" s="5"/>
      <c r="L5" s="5"/>
      <c r="M5" s="22"/>
      <c r="N5" s="5"/>
      <c r="O5" s="5"/>
      <c r="P5" s="5"/>
      <c r="Q5" s="5">
        <v>5</v>
      </c>
      <c r="R5" s="5"/>
      <c r="S5" s="5"/>
      <c r="T5" s="5">
        <v>0</v>
      </c>
      <c r="U5" s="5"/>
      <c r="V5" s="21">
        <f t="shared" si="0"/>
        <v>5</v>
      </c>
      <c r="W5" s="22">
        <f t="shared" si="1"/>
        <v>150500</v>
      </c>
    </row>
    <row r="6" spans="1:23" s="8" customFormat="1" ht="55.15" customHeight="1">
      <c r="A6" s="4">
        <v>11</v>
      </c>
      <c r="B6" s="4">
        <v>33</v>
      </c>
      <c r="C6" s="4">
        <v>44</v>
      </c>
      <c r="D6" s="21">
        <v>5</v>
      </c>
      <c r="E6" s="6" t="s">
        <v>25</v>
      </c>
      <c r="F6" s="6" t="s">
        <v>27</v>
      </c>
      <c r="G6" s="4" t="s">
        <v>21</v>
      </c>
      <c r="H6" s="4">
        <v>12</v>
      </c>
      <c r="I6" s="4"/>
      <c r="J6" s="4">
        <v>480</v>
      </c>
      <c r="K6" s="4"/>
      <c r="L6" s="4"/>
      <c r="M6" s="21"/>
      <c r="N6" s="4"/>
      <c r="O6" s="4"/>
      <c r="P6" s="4"/>
      <c r="Q6" s="4"/>
      <c r="R6" s="4"/>
      <c r="S6" s="4"/>
      <c r="T6" s="4"/>
      <c r="U6" s="4"/>
      <c r="V6" s="21">
        <f t="shared" si="0"/>
        <v>480</v>
      </c>
      <c r="W6" s="22">
        <f t="shared" si="1"/>
        <v>5760</v>
      </c>
    </row>
    <row r="7" spans="1:23" s="8" customFormat="1" ht="55.15" customHeight="1">
      <c r="A7" s="4">
        <v>11</v>
      </c>
      <c r="B7" s="4">
        <v>34</v>
      </c>
      <c r="C7" s="4">
        <v>45</v>
      </c>
      <c r="D7" s="21">
        <v>6</v>
      </c>
      <c r="E7" s="6" t="s">
        <v>26</v>
      </c>
      <c r="F7" s="6" t="s">
        <v>27</v>
      </c>
      <c r="G7" s="4" t="s">
        <v>21</v>
      </c>
      <c r="H7" s="4">
        <v>13.728</v>
      </c>
      <c r="I7" s="4"/>
      <c r="J7" s="4">
        <v>480</v>
      </c>
      <c r="K7" s="4"/>
      <c r="L7" s="4"/>
      <c r="M7" s="21"/>
      <c r="N7" s="4"/>
      <c r="O7" s="4"/>
      <c r="P7" s="4"/>
      <c r="Q7" s="4"/>
      <c r="R7" s="4"/>
      <c r="S7" s="4"/>
      <c r="T7" s="4"/>
      <c r="U7" s="4"/>
      <c r="V7" s="21">
        <f t="shared" si="0"/>
        <v>480</v>
      </c>
      <c r="W7" s="22">
        <f t="shared" si="1"/>
        <v>6589.44</v>
      </c>
    </row>
    <row r="8" spans="1:23" s="8" customFormat="1" ht="55.15" customHeight="1">
      <c r="A8" s="4">
        <v>14</v>
      </c>
      <c r="B8" s="4">
        <v>38</v>
      </c>
      <c r="C8" s="4">
        <v>48</v>
      </c>
      <c r="D8" s="21">
        <v>7</v>
      </c>
      <c r="E8" s="6" t="s">
        <v>28</v>
      </c>
      <c r="F8" s="6" t="s">
        <v>27</v>
      </c>
      <c r="G8" s="4" t="s">
        <v>21</v>
      </c>
      <c r="H8" s="4">
        <v>14.85</v>
      </c>
      <c r="I8" s="4"/>
      <c r="J8" s="4">
        <v>192</v>
      </c>
      <c r="K8" s="4"/>
      <c r="L8" s="4"/>
      <c r="M8" s="21"/>
      <c r="N8" s="4"/>
      <c r="O8" s="4"/>
      <c r="P8" s="4"/>
      <c r="Q8" s="4"/>
      <c r="R8" s="4"/>
      <c r="S8" s="4"/>
      <c r="T8" s="4"/>
      <c r="U8" s="4"/>
      <c r="V8" s="21">
        <f t="shared" si="0"/>
        <v>192</v>
      </c>
      <c r="W8" s="22">
        <f t="shared" si="1"/>
        <v>2851.2</v>
      </c>
    </row>
    <row r="9" spans="1:23" s="8" customFormat="1" ht="55.15" customHeight="1">
      <c r="A9" s="4"/>
      <c r="B9" s="4"/>
      <c r="C9" s="15">
        <v>50</v>
      </c>
      <c r="D9" s="21">
        <v>8</v>
      </c>
      <c r="E9" s="16" t="s">
        <v>53</v>
      </c>
      <c r="F9" s="16" t="s">
        <v>95</v>
      </c>
      <c r="G9" s="15" t="s">
        <v>21</v>
      </c>
      <c r="H9" s="15">
        <v>14.602</v>
      </c>
      <c r="I9" s="4"/>
      <c r="J9" s="4">
        <v>1440</v>
      </c>
      <c r="K9" s="4"/>
      <c r="L9" s="4"/>
      <c r="M9" s="21"/>
      <c r="N9" s="4"/>
      <c r="O9" s="4"/>
      <c r="P9" s="4"/>
      <c r="Q9" s="4"/>
      <c r="R9" s="4"/>
      <c r="S9" s="4"/>
      <c r="T9" s="4"/>
      <c r="U9" s="4"/>
      <c r="V9" s="21">
        <f t="shared" si="0"/>
        <v>1440</v>
      </c>
      <c r="W9" s="22">
        <f t="shared" si="1"/>
        <v>21026.88</v>
      </c>
    </row>
    <row r="10" spans="1:23" s="8" customFormat="1" ht="55.15" customHeight="1">
      <c r="A10" s="4"/>
      <c r="B10" s="4"/>
      <c r="C10" s="15">
        <v>51</v>
      </c>
      <c r="D10" s="21">
        <v>9</v>
      </c>
      <c r="E10" s="16" t="s">
        <v>54</v>
      </c>
      <c r="F10" s="16" t="s">
        <v>77</v>
      </c>
      <c r="G10" s="15" t="s">
        <v>21</v>
      </c>
      <c r="H10" s="15">
        <v>13.576</v>
      </c>
      <c r="I10" s="4"/>
      <c r="J10" s="4">
        <v>1440</v>
      </c>
      <c r="K10" s="4"/>
      <c r="L10" s="4"/>
      <c r="M10" s="21"/>
      <c r="N10" s="4"/>
      <c r="O10" s="4"/>
      <c r="P10" s="4"/>
      <c r="Q10" s="4"/>
      <c r="R10" s="4"/>
      <c r="S10" s="4"/>
      <c r="T10" s="4"/>
      <c r="U10" s="4"/>
      <c r="V10" s="21">
        <f t="shared" si="0"/>
        <v>1440</v>
      </c>
      <c r="W10" s="22">
        <f t="shared" si="1"/>
        <v>19549.440000000002</v>
      </c>
    </row>
    <row r="11" spans="1:23" s="8" customFormat="1" ht="55.15" customHeight="1">
      <c r="A11" s="4">
        <v>16</v>
      </c>
      <c r="B11" s="4">
        <v>40</v>
      </c>
      <c r="C11" s="4">
        <v>52</v>
      </c>
      <c r="D11" s="21">
        <v>10</v>
      </c>
      <c r="E11" s="6" t="s">
        <v>29</v>
      </c>
      <c r="F11" s="6" t="s">
        <v>89</v>
      </c>
      <c r="G11" s="4" t="s">
        <v>21</v>
      </c>
      <c r="H11" s="4">
        <v>18</v>
      </c>
      <c r="I11" s="4"/>
      <c r="J11" s="4">
        <v>192</v>
      </c>
      <c r="K11" s="4"/>
      <c r="L11" s="4"/>
      <c r="M11" s="21"/>
      <c r="N11" s="4"/>
      <c r="O11" s="4"/>
      <c r="P11" s="4"/>
      <c r="Q11" s="4"/>
      <c r="R11" s="4"/>
      <c r="S11" s="4"/>
      <c r="T11" s="4"/>
      <c r="U11" s="4"/>
      <c r="V11" s="21">
        <f t="shared" si="0"/>
        <v>192</v>
      </c>
      <c r="W11" s="22">
        <f t="shared" si="1"/>
        <v>3456</v>
      </c>
    </row>
    <row r="12" spans="1:23" s="8" customFormat="1" ht="55.15" customHeight="1">
      <c r="A12" s="4">
        <v>17</v>
      </c>
      <c r="B12" s="4">
        <v>41</v>
      </c>
      <c r="C12" s="4">
        <v>53</v>
      </c>
      <c r="D12" s="21">
        <v>11</v>
      </c>
      <c r="E12" s="6" t="s">
        <v>30</v>
      </c>
      <c r="F12" s="6" t="s">
        <v>90</v>
      </c>
      <c r="G12" s="4" t="s">
        <v>21</v>
      </c>
      <c r="H12" s="4">
        <v>24</v>
      </c>
      <c r="I12" s="4"/>
      <c r="J12" s="4">
        <v>96</v>
      </c>
      <c r="K12" s="4"/>
      <c r="L12" s="4"/>
      <c r="M12" s="21"/>
      <c r="N12" s="4"/>
      <c r="O12" s="4"/>
      <c r="P12" s="4"/>
      <c r="Q12" s="4"/>
      <c r="R12" s="4"/>
      <c r="S12" s="4"/>
      <c r="T12" s="4"/>
      <c r="U12" s="4"/>
      <c r="V12" s="21">
        <f t="shared" si="0"/>
        <v>96</v>
      </c>
      <c r="W12" s="22">
        <f t="shared" si="1"/>
        <v>2304</v>
      </c>
    </row>
    <row r="13" spans="1:23" s="8" customFormat="1" ht="55.15" customHeight="1">
      <c r="A13" s="4">
        <v>18</v>
      </c>
      <c r="B13" s="4" t="s">
        <v>86</v>
      </c>
      <c r="C13" s="4">
        <v>54</v>
      </c>
      <c r="D13" s="21">
        <v>12</v>
      </c>
      <c r="E13" s="6" t="s">
        <v>31</v>
      </c>
      <c r="F13" s="6" t="s">
        <v>91</v>
      </c>
      <c r="G13" s="4" t="s">
        <v>21</v>
      </c>
      <c r="H13" s="4">
        <v>11.4</v>
      </c>
      <c r="I13" s="4"/>
      <c r="J13" s="4">
        <v>5568</v>
      </c>
      <c r="K13" s="4"/>
      <c r="L13" s="4"/>
      <c r="M13" s="21"/>
      <c r="N13" s="4"/>
      <c r="O13" s="4"/>
      <c r="P13" s="4"/>
      <c r="Q13" s="4"/>
      <c r="R13" s="4"/>
      <c r="S13" s="4"/>
      <c r="T13" s="4"/>
      <c r="U13" s="4"/>
      <c r="V13" s="21">
        <f t="shared" si="0"/>
        <v>5568</v>
      </c>
      <c r="W13" s="22">
        <f t="shared" si="1"/>
        <v>63475.200000000004</v>
      </c>
    </row>
    <row r="14" spans="1:23" s="8" customFormat="1" ht="55.15" customHeight="1">
      <c r="A14" s="15"/>
      <c r="B14" s="15"/>
      <c r="C14" s="17">
        <v>55</v>
      </c>
      <c r="D14" s="21">
        <v>13</v>
      </c>
      <c r="E14" s="18" t="s">
        <v>58</v>
      </c>
      <c r="F14" s="18" t="s">
        <v>92</v>
      </c>
      <c r="G14" s="17" t="s">
        <v>21</v>
      </c>
      <c r="H14" s="17">
        <v>8.1</v>
      </c>
      <c r="I14" s="15"/>
      <c r="J14" s="15">
        <v>2112</v>
      </c>
      <c r="K14" s="15"/>
      <c r="L14" s="15"/>
      <c r="M14" s="21"/>
      <c r="N14" s="15"/>
      <c r="O14" s="15"/>
      <c r="P14" s="15"/>
      <c r="Q14" s="15"/>
      <c r="R14" s="15"/>
      <c r="S14" s="15"/>
      <c r="T14" s="15"/>
      <c r="U14" s="15"/>
      <c r="V14" s="21">
        <f t="shared" si="0"/>
        <v>2112</v>
      </c>
      <c r="W14" s="22">
        <f t="shared" si="1"/>
        <v>17107.2</v>
      </c>
    </row>
    <row r="15" spans="1:23" s="8" customFormat="1" ht="55.15" customHeight="1">
      <c r="A15" s="4">
        <v>19</v>
      </c>
      <c r="B15" s="4">
        <v>43</v>
      </c>
      <c r="C15" s="4">
        <v>56</v>
      </c>
      <c r="D15" s="21">
        <v>14</v>
      </c>
      <c r="E15" s="6" t="s">
        <v>32</v>
      </c>
      <c r="F15" s="6" t="s">
        <v>90</v>
      </c>
      <c r="G15" s="4" t="s">
        <v>21</v>
      </c>
      <c r="H15" s="4">
        <v>33.6</v>
      </c>
      <c r="I15" s="4"/>
      <c r="J15" s="4">
        <v>96</v>
      </c>
      <c r="K15" s="4"/>
      <c r="L15" s="4"/>
      <c r="M15" s="21"/>
      <c r="N15" s="4"/>
      <c r="O15" s="4"/>
      <c r="P15" s="4"/>
      <c r="Q15" s="4"/>
      <c r="R15" s="4"/>
      <c r="S15" s="4"/>
      <c r="T15" s="4"/>
      <c r="U15" s="4"/>
      <c r="V15" s="21">
        <f t="shared" si="0"/>
        <v>96</v>
      </c>
      <c r="W15" s="22">
        <f t="shared" si="1"/>
        <v>3225.6000000000004</v>
      </c>
    </row>
    <row r="16" spans="1:23" s="8" customFormat="1" ht="55.15" customHeight="1">
      <c r="A16" s="4">
        <v>20</v>
      </c>
      <c r="B16" s="4">
        <v>44</v>
      </c>
      <c r="C16" s="4">
        <v>57</v>
      </c>
      <c r="D16" s="21">
        <v>15</v>
      </c>
      <c r="E16" s="6" t="s">
        <v>33</v>
      </c>
      <c r="F16" s="6" t="s">
        <v>90</v>
      </c>
      <c r="G16" s="4" t="s">
        <v>21</v>
      </c>
      <c r="H16" s="4">
        <v>27.6</v>
      </c>
      <c r="I16" s="4"/>
      <c r="J16" s="4">
        <v>1920</v>
      </c>
      <c r="K16" s="4"/>
      <c r="L16" s="4"/>
      <c r="M16" s="21"/>
      <c r="N16" s="4"/>
      <c r="O16" s="4"/>
      <c r="P16" s="4"/>
      <c r="Q16" s="4"/>
      <c r="R16" s="4"/>
      <c r="S16" s="4"/>
      <c r="T16" s="4"/>
      <c r="U16" s="4"/>
      <c r="V16" s="21">
        <f t="shared" si="0"/>
        <v>1920</v>
      </c>
      <c r="W16" s="22">
        <f t="shared" si="1"/>
        <v>52992</v>
      </c>
    </row>
    <row r="17" spans="1:23" s="8" customFormat="1" ht="55.15" customHeight="1">
      <c r="A17" s="4">
        <v>21</v>
      </c>
      <c r="B17" s="4">
        <v>45</v>
      </c>
      <c r="C17" s="4">
        <v>58</v>
      </c>
      <c r="D17" s="21">
        <v>16</v>
      </c>
      <c r="E17" s="6" t="s">
        <v>34</v>
      </c>
      <c r="F17" s="6" t="s">
        <v>93</v>
      </c>
      <c r="G17" s="4" t="s">
        <v>21</v>
      </c>
      <c r="H17" s="4">
        <v>15.12</v>
      </c>
      <c r="I17" s="4"/>
      <c r="J17" s="4">
        <v>480</v>
      </c>
      <c r="K17" s="4"/>
      <c r="L17" s="4"/>
      <c r="M17" s="21"/>
      <c r="N17" s="4"/>
      <c r="O17" s="4"/>
      <c r="P17" s="4"/>
      <c r="Q17" s="4"/>
      <c r="R17" s="4"/>
      <c r="S17" s="4"/>
      <c r="T17" s="4"/>
      <c r="U17" s="4"/>
      <c r="V17" s="21">
        <f t="shared" si="0"/>
        <v>480</v>
      </c>
      <c r="W17" s="22">
        <f t="shared" si="1"/>
        <v>7257.599999999999</v>
      </c>
    </row>
    <row r="18" spans="1:23" s="8" customFormat="1" ht="55.15" customHeight="1">
      <c r="A18" s="4">
        <v>21</v>
      </c>
      <c r="B18" s="4">
        <v>46</v>
      </c>
      <c r="C18" s="4">
        <v>59</v>
      </c>
      <c r="D18" s="21">
        <v>17</v>
      </c>
      <c r="E18" s="6" t="s">
        <v>35</v>
      </c>
      <c r="F18" s="6" t="s">
        <v>94</v>
      </c>
      <c r="G18" s="4" t="s">
        <v>21</v>
      </c>
      <c r="H18" s="4">
        <v>20.04</v>
      </c>
      <c r="I18" s="4"/>
      <c r="J18" s="4">
        <v>480</v>
      </c>
      <c r="K18" s="4"/>
      <c r="L18" s="4"/>
      <c r="M18" s="21"/>
      <c r="N18" s="4"/>
      <c r="O18" s="4"/>
      <c r="P18" s="4"/>
      <c r="Q18" s="4"/>
      <c r="R18" s="4"/>
      <c r="S18" s="4"/>
      <c r="T18" s="4"/>
      <c r="U18" s="4"/>
      <c r="V18" s="21">
        <f t="shared" si="0"/>
        <v>480</v>
      </c>
      <c r="W18" s="22">
        <f t="shared" si="1"/>
        <v>9619.199999999999</v>
      </c>
    </row>
    <row r="19" spans="1:23" s="8" customFormat="1" ht="55.15" customHeight="1">
      <c r="A19" s="4">
        <v>22</v>
      </c>
      <c r="B19" s="4">
        <v>47</v>
      </c>
      <c r="C19" s="4">
        <v>60</v>
      </c>
      <c r="D19" s="21">
        <v>18</v>
      </c>
      <c r="E19" s="6" t="s">
        <v>36</v>
      </c>
      <c r="F19" s="6" t="s">
        <v>93</v>
      </c>
      <c r="G19" s="4" t="s">
        <v>21</v>
      </c>
      <c r="H19" s="4">
        <v>19.44</v>
      </c>
      <c r="I19" s="4"/>
      <c r="J19" s="4">
        <v>480</v>
      </c>
      <c r="K19" s="4"/>
      <c r="L19" s="4"/>
      <c r="M19" s="21"/>
      <c r="N19" s="4"/>
      <c r="O19" s="4"/>
      <c r="P19" s="4"/>
      <c r="Q19" s="4"/>
      <c r="R19" s="4"/>
      <c r="S19" s="4"/>
      <c r="T19" s="4"/>
      <c r="U19" s="4"/>
      <c r="V19" s="21">
        <f t="shared" si="0"/>
        <v>480</v>
      </c>
      <c r="W19" s="22">
        <f t="shared" si="1"/>
        <v>9331.2</v>
      </c>
    </row>
    <row r="20" spans="1:23" s="8" customFormat="1" ht="55.15" customHeight="1">
      <c r="A20" s="4">
        <v>25</v>
      </c>
      <c r="B20" s="4">
        <v>50</v>
      </c>
      <c r="C20" s="4">
        <v>63</v>
      </c>
      <c r="D20" s="21">
        <v>19</v>
      </c>
      <c r="E20" s="6" t="s">
        <v>37</v>
      </c>
      <c r="F20" s="6" t="s">
        <v>93</v>
      </c>
      <c r="G20" s="4" t="s">
        <v>21</v>
      </c>
      <c r="H20" s="4">
        <v>12</v>
      </c>
      <c r="I20" s="4"/>
      <c r="J20" s="4">
        <v>480</v>
      </c>
      <c r="K20" s="4"/>
      <c r="L20" s="4"/>
      <c r="M20" s="21"/>
      <c r="N20" s="4"/>
      <c r="O20" s="4"/>
      <c r="P20" s="4"/>
      <c r="Q20" s="4"/>
      <c r="R20" s="4"/>
      <c r="S20" s="4"/>
      <c r="T20" s="4"/>
      <c r="U20" s="4"/>
      <c r="V20" s="21">
        <f t="shared" si="0"/>
        <v>480</v>
      </c>
      <c r="W20" s="22">
        <f t="shared" si="1"/>
        <v>5760</v>
      </c>
    </row>
    <row r="21" spans="1:23" s="8" customFormat="1" ht="55.15" customHeight="1">
      <c r="A21" s="4">
        <v>25</v>
      </c>
      <c r="B21" s="4">
        <v>51</v>
      </c>
      <c r="C21" s="4">
        <v>64</v>
      </c>
      <c r="D21" s="21">
        <v>20</v>
      </c>
      <c r="E21" s="6" t="s">
        <v>38</v>
      </c>
      <c r="F21" s="6" t="s">
        <v>95</v>
      </c>
      <c r="G21" s="4" t="s">
        <v>21</v>
      </c>
      <c r="H21" s="4">
        <v>13.8</v>
      </c>
      <c r="I21" s="4"/>
      <c r="J21" s="4">
        <v>480</v>
      </c>
      <c r="K21" s="4"/>
      <c r="L21" s="4"/>
      <c r="M21" s="21"/>
      <c r="N21" s="4"/>
      <c r="O21" s="4"/>
      <c r="P21" s="4"/>
      <c r="Q21" s="4"/>
      <c r="R21" s="4"/>
      <c r="S21" s="4"/>
      <c r="T21" s="4"/>
      <c r="U21" s="4"/>
      <c r="V21" s="21">
        <f t="shared" si="0"/>
        <v>480</v>
      </c>
      <c r="W21" s="22">
        <f t="shared" si="1"/>
        <v>6624</v>
      </c>
    </row>
    <row r="22" spans="1:23" s="8" customFormat="1" ht="55.15" customHeight="1">
      <c r="A22" s="4">
        <v>26</v>
      </c>
      <c r="B22" s="4">
        <v>52</v>
      </c>
      <c r="C22" s="4">
        <v>65</v>
      </c>
      <c r="D22" s="21">
        <v>21</v>
      </c>
      <c r="E22" s="6" t="s">
        <v>39</v>
      </c>
      <c r="F22" s="6" t="s">
        <v>95</v>
      </c>
      <c r="G22" s="4" t="s">
        <v>21</v>
      </c>
      <c r="H22" s="4">
        <v>12</v>
      </c>
      <c r="I22" s="4"/>
      <c r="J22" s="4">
        <v>480</v>
      </c>
      <c r="K22" s="4"/>
      <c r="L22" s="4"/>
      <c r="M22" s="21"/>
      <c r="N22" s="4"/>
      <c r="O22" s="4"/>
      <c r="P22" s="4"/>
      <c r="Q22" s="4"/>
      <c r="R22" s="4"/>
      <c r="S22" s="4"/>
      <c r="T22" s="4"/>
      <c r="U22" s="4"/>
      <c r="V22" s="21">
        <f t="shared" si="0"/>
        <v>480</v>
      </c>
      <c r="W22" s="22">
        <f t="shared" si="1"/>
        <v>5760</v>
      </c>
    </row>
    <row r="23" spans="1:23" s="8" customFormat="1" ht="55.15" customHeight="1">
      <c r="A23" s="4">
        <v>26</v>
      </c>
      <c r="B23" s="4">
        <v>53</v>
      </c>
      <c r="C23" s="4">
        <v>66</v>
      </c>
      <c r="D23" s="21">
        <v>22</v>
      </c>
      <c r="E23" s="6" t="s">
        <v>40</v>
      </c>
      <c r="F23" s="6" t="s">
        <v>95</v>
      </c>
      <c r="G23" s="4" t="s">
        <v>21</v>
      </c>
      <c r="H23" s="4">
        <v>13.728</v>
      </c>
      <c r="I23" s="4"/>
      <c r="J23" s="4">
        <v>480</v>
      </c>
      <c r="K23" s="4"/>
      <c r="L23" s="4"/>
      <c r="M23" s="21"/>
      <c r="N23" s="4"/>
      <c r="O23" s="4"/>
      <c r="P23" s="4"/>
      <c r="Q23" s="4"/>
      <c r="R23" s="4"/>
      <c r="S23" s="4"/>
      <c r="T23" s="4"/>
      <c r="U23" s="4"/>
      <c r="V23" s="21">
        <f t="shared" si="0"/>
        <v>480</v>
      </c>
      <c r="W23" s="22">
        <f t="shared" si="1"/>
        <v>6589.44</v>
      </c>
    </row>
    <row r="24" spans="1:23" s="8" customFormat="1" ht="55.15" customHeight="1">
      <c r="A24" s="4">
        <v>27</v>
      </c>
      <c r="B24" s="4">
        <v>55</v>
      </c>
      <c r="C24" s="4">
        <v>67</v>
      </c>
      <c r="D24" s="21">
        <v>23</v>
      </c>
      <c r="E24" s="6" t="s">
        <v>41</v>
      </c>
      <c r="F24" s="6" t="s">
        <v>42</v>
      </c>
      <c r="G24" s="4" t="s">
        <v>21</v>
      </c>
      <c r="H24" s="4">
        <v>32.232</v>
      </c>
      <c r="I24" s="4"/>
      <c r="J24" s="4">
        <v>96</v>
      </c>
      <c r="K24" s="4"/>
      <c r="L24" s="4"/>
      <c r="M24" s="21"/>
      <c r="N24" s="4"/>
      <c r="O24" s="4"/>
      <c r="P24" s="4"/>
      <c r="Q24" s="4"/>
      <c r="R24" s="4"/>
      <c r="S24" s="4"/>
      <c r="T24" s="4"/>
      <c r="U24" s="4"/>
      <c r="V24" s="21">
        <f t="shared" si="0"/>
        <v>96</v>
      </c>
      <c r="W24" s="22">
        <f t="shared" si="1"/>
        <v>3094.272</v>
      </c>
    </row>
    <row r="25" spans="1:23" s="8" customFormat="1" ht="55.15" customHeight="1">
      <c r="A25" s="4">
        <v>30</v>
      </c>
      <c r="B25" s="4">
        <v>58</v>
      </c>
      <c r="C25" s="4">
        <v>70</v>
      </c>
      <c r="D25" s="21">
        <v>24</v>
      </c>
      <c r="E25" s="6" t="s">
        <v>43</v>
      </c>
      <c r="F25" s="6" t="s">
        <v>95</v>
      </c>
      <c r="G25" s="4" t="s">
        <v>21</v>
      </c>
      <c r="H25" s="4">
        <v>11.04</v>
      </c>
      <c r="I25" s="4"/>
      <c r="J25" s="4">
        <v>480</v>
      </c>
      <c r="K25" s="4"/>
      <c r="L25" s="4"/>
      <c r="M25" s="21"/>
      <c r="N25" s="4"/>
      <c r="O25" s="4"/>
      <c r="P25" s="4"/>
      <c r="Q25" s="4"/>
      <c r="R25" s="4"/>
      <c r="S25" s="4"/>
      <c r="T25" s="4"/>
      <c r="U25" s="4"/>
      <c r="V25" s="21">
        <f t="shared" si="0"/>
        <v>480</v>
      </c>
      <c r="W25" s="22">
        <f t="shared" si="1"/>
        <v>5299.2</v>
      </c>
    </row>
    <row r="26" spans="1:23" s="8" customFormat="1" ht="55.15" customHeight="1">
      <c r="A26" s="4">
        <v>30</v>
      </c>
      <c r="B26" s="4">
        <v>59</v>
      </c>
      <c r="C26" s="4">
        <v>71</v>
      </c>
      <c r="D26" s="21">
        <v>25</v>
      </c>
      <c r="E26" s="6" t="s">
        <v>44</v>
      </c>
      <c r="F26" s="6" t="s">
        <v>95</v>
      </c>
      <c r="G26" s="4" t="s">
        <v>21</v>
      </c>
      <c r="H26" s="4">
        <v>13.44</v>
      </c>
      <c r="I26" s="4"/>
      <c r="J26" s="4">
        <v>480</v>
      </c>
      <c r="K26" s="4"/>
      <c r="L26" s="4"/>
      <c r="M26" s="21"/>
      <c r="N26" s="4"/>
      <c r="O26" s="4"/>
      <c r="P26" s="4"/>
      <c r="Q26" s="4"/>
      <c r="R26" s="4"/>
      <c r="S26" s="4"/>
      <c r="T26" s="4"/>
      <c r="U26" s="4"/>
      <c r="V26" s="21">
        <f t="shared" si="0"/>
        <v>480</v>
      </c>
      <c r="W26" s="22">
        <f t="shared" si="1"/>
        <v>6451.2</v>
      </c>
    </row>
    <row r="27" spans="1:23" s="11" customFormat="1" ht="55.15" customHeight="1">
      <c r="A27" s="1">
        <v>32</v>
      </c>
      <c r="B27" s="1">
        <v>62</v>
      </c>
      <c r="C27" s="5">
        <v>74</v>
      </c>
      <c r="D27" s="22">
        <v>26</v>
      </c>
      <c r="E27" s="10" t="s">
        <v>45</v>
      </c>
      <c r="F27" s="10" t="s">
        <v>95</v>
      </c>
      <c r="G27" s="5" t="s">
        <v>21</v>
      </c>
      <c r="H27" s="5">
        <v>38.754</v>
      </c>
      <c r="I27" s="5"/>
      <c r="J27" s="5"/>
      <c r="K27" s="5">
        <v>576</v>
      </c>
      <c r="L27" s="5">
        <v>384</v>
      </c>
      <c r="M27" s="22"/>
      <c r="N27" s="5"/>
      <c r="O27" s="5"/>
      <c r="P27" s="5">
        <v>192</v>
      </c>
      <c r="Q27" s="5"/>
      <c r="R27" s="5"/>
      <c r="S27" s="5">
        <v>96</v>
      </c>
      <c r="T27" s="5">
        <v>0</v>
      </c>
      <c r="U27" s="5"/>
      <c r="V27" s="21">
        <f t="shared" si="0"/>
        <v>1248</v>
      </c>
      <c r="W27" s="22">
        <f t="shared" si="1"/>
        <v>48364.992</v>
      </c>
    </row>
    <row r="28" spans="1:23" s="8" customFormat="1" ht="55.15" customHeight="1">
      <c r="A28" s="4">
        <v>33</v>
      </c>
      <c r="B28" s="4">
        <v>130</v>
      </c>
      <c r="C28" s="4">
        <v>75</v>
      </c>
      <c r="D28" s="21">
        <v>27</v>
      </c>
      <c r="E28" s="6" t="s">
        <v>46</v>
      </c>
      <c r="F28" s="6" t="s">
        <v>96</v>
      </c>
      <c r="G28" s="4" t="s">
        <v>21</v>
      </c>
      <c r="H28" s="4">
        <v>23.76</v>
      </c>
      <c r="I28" s="4"/>
      <c r="J28" s="4">
        <v>96</v>
      </c>
      <c r="K28" s="4"/>
      <c r="L28" s="4"/>
      <c r="M28" s="21"/>
      <c r="N28" s="4"/>
      <c r="O28" s="4"/>
      <c r="P28" s="4"/>
      <c r="Q28" s="4"/>
      <c r="R28" s="4"/>
      <c r="S28" s="4"/>
      <c r="T28" s="4"/>
      <c r="U28" s="4"/>
      <c r="V28" s="21">
        <f t="shared" si="0"/>
        <v>96</v>
      </c>
      <c r="W28" s="22">
        <f t="shared" si="1"/>
        <v>2280.96</v>
      </c>
    </row>
    <row r="29" spans="1:23" s="8" customFormat="1" ht="55.15" customHeight="1">
      <c r="A29" s="4">
        <v>34</v>
      </c>
      <c r="B29" s="4">
        <v>131</v>
      </c>
      <c r="C29" s="4">
        <v>76</v>
      </c>
      <c r="D29" s="21">
        <v>28</v>
      </c>
      <c r="E29" s="6" t="s">
        <v>47</v>
      </c>
      <c r="F29" s="6" t="s">
        <v>96</v>
      </c>
      <c r="G29" s="4" t="s">
        <v>21</v>
      </c>
      <c r="H29" s="4">
        <v>9.24</v>
      </c>
      <c r="I29" s="4"/>
      <c r="J29" s="4">
        <v>2400</v>
      </c>
      <c r="K29" s="4"/>
      <c r="L29" s="4"/>
      <c r="M29" s="21">
        <v>3936</v>
      </c>
      <c r="N29" s="4"/>
      <c r="O29" s="4"/>
      <c r="P29" s="4"/>
      <c r="Q29" s="4"/>
      <c r="R29" s="4"/>
      <c r="S29" s="4"/>
      <c r="T29" s="4"/>
      <c r="U29" s="4"/>
      <c r="V29" s="21">
        <f t="shared" si="0"/>
        <v>6336</v>
      </c>
      <c r="W29" s="22">
        <f t="shared" si="1"/>
        <v>58544.64</v>
      </c>
    </row>
    <row r="30" spans="1:23" s="8" customFormat="1" ht="55.15" customHeight="1">
      <c r="A30" s="4">
        <v>35</v>
      </c>
      <c r="B30" s="4">
        <v>132</v>
      </c>
      <c r="C30" s="4">
        <v>77</v>
      </c>
      <c r="D30" s="21">
        <v>29</v>
      </c>
      <c r="E30" s="6" t="s">
        <v>48</v>
      </c>
      <c r="F30" s="6" t="s">
        <v>96</v>
      </c>
      <c r="G30" s="4" t="s">
        <v>21</v>
      </c>
      <c r="H30" s="4">
        <v>15.84</v>
      </c>
      <c r="I30" s="4"/>
      <c r="J30" s="4">
        <v>1344</v>
      </c>
      <c r="K30" s="4"/>
      <c r="L30" s="4"/>
      <c r="M30" s="21"/>
      <c r="N30" s="4"/>
      <c r="O30" s="4"/>
      <c r="P30" s="4"/>
      <c r="Q30" s="4"/>
      <c r="R30" s="4"/>
      <c r="S30" s="4"/>
      <c r="T30" s="4"/>
      <c r="U30" s="4"/>
      <c r="V30" s="21">
        <f t="shared" si="0"/>
        <v>1344</v>
      </c>
      <c r="W30" s="22">
        <f t="shared" si="1"/>
        <v>21288.96</v>
      </c>
    </row>
    <row r="31" spans="1:23" s="8" customFormat="1" ht="55.15" customHeight="1">
      <c r="A31" s="4">
        <v>37</v>
      </c>
      <c r="B31" s="4">
        <v>135</v>
      </c>
      <c r="C31" s="4">
        <v>79</v>
      </c>
      <c r="D31" s="21">
        <v>30</v>
      </c>
      <c r="E31" s="6" t="s">
        <v>49</v>
      </c>
      <c r="F31" s="6" t="s">
        <v>78</v>
      </c>
      <c r="G31" s="4" t="s">
        <v>21</v>
      </c>
      <c r="H31" s="4">
        <v>17.55</v>
      </c>
      <c r="I31" s="4"/>
      <c r="J31" s="4">
        <v>480</v>
      </c>
      <c r="K31" s="4"/>
      <c r="L31" s="4"/>
      <c r="M31" s="21"/>
      <c r="N31" s="4"/>
      <c r="O31" s="4"/>
      <c r="P31" s="4"/>
      <c r="Q31" s="4"/>
      <c r="R31" s="4"/>
      <c r="S31" s="4"/>
      <c r="T31" s="4"/>
      <c r="U31" s="4"/>
      <c r="V31" s="21">
        <f t="shared" si="0"/>
        <v>480</v>
      </c>
      <c r="W31" s="22">
        <f t="shared" si="1"/>
        <v>8424</v>
      </c>
    </row>
    <row r="32" spans="1:23" s="11" customFormat="1" ht="55.15" customHeight="1">
      <c r="A32" s="1">
        <v>38</v>
      </c>
      <c r="B32" s="1">
        <v>136</v>
      </c>
      <c r="C32" s="5">
        <v>80</v>
      </c>
      <c r="D32" s="22">
        <v>31</v>
      </c>
      <c r="E32" s="23" t="s">
        <v>50</v>
      </c>
      <c r="F32" s="10" t="s">
        <v>51</v>
      </c>
      <c r="G32" s="5" t="s">
        <v>17</v>
      </c>
      <c r="H32" s="5">
        <v>1248</v>
      </c>
      <c r="I32" s="5"/>
      <c r="J32" s="5"/>
      <c r="K32" s="5"/>
      <c r="L32" s="5"/>
      <c r="M32" s="22"/>
      <c r="N32" s="5"/>
      <c r="O32" s="5"/>
      <c r="P32" s="5"/>
      <c r="Q32" s="5">
        <v>3</v>
      </c>
      <c r="R32" s="5"/>
      <c r="S32" s="5"/>
      <c r="T32" s="5">
        <v>0</v>
      </c>
      <c r="U32" s="5"/>
      <c r="V32" s="21">
        <f t="shared" si="0"/>
        <v>3</v>
      </c>
      <c r="W32" s="22">
        <f t="shared" si="1"/>
        <v>3744</v>
      </c>
    </row>
    <row r="33" spans="1:23" s="8" customFormat="1" ht="55.15" customHeight="1">
      <c r="A33" s="15">
        <v>56</v>
      </c>
      <c r="B33" s="15">
        <v>165</v>
      </c>
      <c r="C33" s="15">
        <v>98</v>
      </c>
      <c r="D33" s="21">
        <v>32</v>
      </c>
      <c r="E33" s="16" t="s">
        <v>55</v>
      </c>
      <c r="F33" s="16" t="s">
        <v>95</v>
      </c>
      <c r="G33" s="15" t="s">
        <v>21</v>
      </c>
      <c r="H33" s="15">
        <v>18.9</v>
      </c>
      <c r="I33" s="15"/>
      <c r="J33" s="15">
        <v>288</v>
      </c>
      <c r="K33" s="15"/>
      <c r="L33" s="15"/>
      <c r="M33" s="21"/>
      <c r="N33" s="15"/>
      <c r="O33" s="15"/>
      <c r="P33" s="15"/>
      <c r="Q33" s="15"/>
      <c r="R33" s="15"/>
      <c r="S33" s="15"/>
      <c r="T33" s="15"/>
      <c r="U33" s="15"/>
      <c r="V33" s="21">
        <f t="shared" si="0"/>
        <v>288</v>
      </c>
      <c r="W33" s="22">
        <f t="shared" si="1"/>
        <v>5443.2</v>
      </c>
    </row>
    <row r="34" spans="1:23" s="11" customFormat="1" ht="55.15" customHeight="1">
      <c r="A34" s="1">
        <v>57</v>
      </c>
      <c r="B34" s="1">
        <v>166</v>
      </c>
      <c r="C34" s="5">
        <v>99</v>
      </c>
      <c r="D34" s="22">
        <v>33</v>
      </c>
      <c r="E34" s="10" t="s">
        <v>56</v>
      </c>
      <c r="F34" s="10" t="s">
        <v>57</v>
      </c>
      <c r="G34" s="5" t="s">
        <v>21</v>
      </c>
      <c r="H34" s="5">
        <v>82.65</v>
      </c>
      <c r="I34" s="5"/>
      <c r="J34" s="5"/>
      <c r="K34" s="5"/>
      <c r="L34" s="5"/>
      <c r="M34" s="22"/>
      <c r="N34" s="5">
        <v>960</v>
      </c>
      <c r="O34" s="5"/>
      <c r="P34" s="5"/>
      <c r="Q34" s="5"/>
      <c r="R34" s="5"/>
      <c r="S34" s="5"/>
      <c r="T34" s="5">
        <v>96</v>
      </c>
      <c r="U34" s="5">
        <v>192</v>
      </c>
      <c r="V34" s="21">
        <f t="shared" si="0"/>
        <v>1248</v>
      </c>
      <c r="W34" s="22">
        <f t="shared" si="1"/>
        <v>103147.20000000001</v>
      </c>
    </row>
    <row r="35" spans="1:23" s="8" customFormat="1" ht="99" customHeight="1">
      <c r="A35" s="4">
        <v>59</v>
      </c>
      <c r="B35" s="4">
        <v>169</v>
      </c>
      <c r="C35" s="4">
        <v>101</v>
      </c>
      <c r="D35" s="21">
        <v>34</v>
      </c>
      <c r="E35" s="6" t="s">
        <v>59</v>
      </c>
      <c r="F35" s="6" t="s">
        <v>60</v>
      </c>
      <c r="G35" s="4" t="s">
        <v>21</v>
      </c>
      <c r="H35" s="4">
        <v>9.396</v>
      </c>
      <c r="I35" s="4">
        <v>4500</v>
      </c>
      <c r="J35" s="4"/>
      <c r="K35" s="4"/>
      <c r="L35" s="4"/>
      <c r="M35" s="21"/>
      <c r="N35" s="4"/>
      <c r="O35" s="4">
        <v>2000</v>
      </c>
      <c r="P35" s="4"/>
      <c r="Q35" s="4"/>
      <c r="R35" s="4"/>
      <c r="S35" s="4"/>
      <c r="T35" s="4"/>
      <c r="U35" s="4"/>
      <c r="V35" s="21">
        <f t="shared" si="0"/>
        <v>6500</v>
      </c>
      <c r="W35" s="22">
        <f t="shared" si="1"/>
        <v>61074.00000000001</v>
      </c>
    </row>
    <row r="36" spans="1:23" s="11" customFormat="1" ht="55.15" customHeight="1">
      <c r="A36" s="1">
        <v>60</v>
      </c>
      <c r="B36" s="1">
        <v>170</v>
      </c>
      <c r="C36" s="5">
        <v>102</v>
      </c>
      <c r="D36" s="22">
        <v>35</v>
      </c>
      <c r="E36" s="23" t="s">
        <v>61</v>
      </c>
      <c r="F36" s="10" t="s">
        <v>62</v>
      </c>
      <c r="G36" s="5" t="s">
        <v>82</v>
      </c>
      <c r="H36" s="5">
        <v>720</v>
      </c>
      <c r="I36" s="5"/>
      <c r="J36" s="5"/>
      <c r="K36" s="5"/>
      <c r="L36" s="5"/>
      <c r="M36" s="22"/>
      <c r="N36" s="5"/>
      <c r="O36" s="5"/>
      <c r="P36" s="5"/>
      <c r="Q36" s="5">
        <v>25</v>
      </c>
      <c r="R36" s="5"/>
      <c r="S36" s="5"/>
      <c r="T36" s="5">
        <v>0</v>
      </c>
      <c r="U36" s="5"/>
      <c r="V36" s="21">
        <f t="shared" si="0"/>
        <v>25</v>
      </c>
      <c r="W36" s="22">
        <f t="shared" si="1"/>
        <v>18000</v>
      </c>
    </row>
    <row r="37" spans="1:23" s="8" customFormat="1" ht="55.15" customHeight="1">
      <c r="A37" s="17">
        <v>64</v>
      </c>
      <c r="B37" s="17">
        <v>174</v>
      </c>
      <c r="C37" s="17">
        <v>106</v>
      </c>
      <c r="D37" s="21">
        <v>36</v>
      </c>
      <c r="E37" s="18" t="s">
        <v>63</v>
      </c>
      <c r="F37" s="18" t="s">
        <v>97</v>
      </c>
      <c r="G37" s="17" t="s">
        <v>21</v>
      </c>
      <c r="H37" s="17">
        <v>11.286</v>
      </c>
      <c r="I37" s="17"/>
      <c r="J37" s="17">
        <v>1440</v>
      </c>
      <c r="K37" s="17"/>
      <c r="L37" s="17"/>
      <c r="M37" s="21"/>
      <c r="N37" s="17"/>
      <c r="O37" s="17"/>
      <c r="P37" s="17"/>
      <c r="Q37" s="17"/>
      <c r="R37" s="17"/>
      <c r="S37" s="17"/>
      <c r="T37" s="17"/>
      <c r="U37" s="17"/>
      <c r="V37" s="21">
        <f t="shared" si="0"/>
        <v>1440</v>
      </c>
      <c r="W37" s="22">
        <f t="shared" si="1"/>
        <v>16251.84</v>
      </c>
    </row>
    <row r="38" spans="1:23" s="11" customFormat="1" ht="55.15" customHeight="1">
      <c r="A38" s="1">
        <v>67</v>
      </c>
      <c r="B38" s="1">
        <v>185</v>
      </c>
      <c r="C38" s="5">
        <v>109</v>
      </c>
      <c r="D38" s="22">
        <v>37</v>
      </c>
      <c r="E38" s="10" t="s">
        <v>64</v>
      </c>
      <c r="F38" s="10" t="s">
        <v>84</v>
      </c>
      <c r="G38" s="5" t="s">
        <v>52</v>
      </c>
      <c r="H38" s="5">
        <v>43.31</v>
      </c>
      <c r="I38" s="5"/>
      <c r="J38" s="5"/>
      <c r="K38" s="5"/>
      <c r="L38" s="5"/>
      <c r="M38" s="22"/>
      <c r="N38" s="5"/>
      <c r="O38" s="5"/>
      <c r="P38" s="5"/>
      <c r="Q38" s="5">
        <v>400</v>
      </c>
      <c r="R38" s="5"/>
      <c r="S38" s="5"/>
      <c r="T38" s="5">
        <v>0</v>
      </c>
      <c r="U38" s="5"/>
      <c r="V38" s="21">
        <f t="shared" si="0"/>
        <v>400</v>
      </c>
      <c r="W38" s="22">
        <f t="shared" si="1"/>
        <v>17324</v>
      </c>
    </row>
    <row r="39" spans="1:23" s="11" customFormat="1" ht="55.15" customHeight="1">
      <c r="A39" s="1">
        <v>68</v>
      </c>
      <c r="B39" s="1">
        <v>186</v>
      </c>
      <c r="C39" s="5">
        <v>110</v>
      </c>
      <c r="D39" s="22">
        <v>38</v>
      </c>
      <c r="E39" s="23" t="s">
        <v>65</v>
      </c>
      <c r="F39" s="10" t="s">
        <v>66</v>
      </c>
      <c r="G39" s="5" t="s">
        <v>82</v>
      </c>
      <c r="H39" s="5">
        <v>8000</v>
      </c>
      <c r="I39" s="5"/>
      <c r="J39" s="5"/>
      <c r="K39" s="5"/>
      <c r="L39" s="5"/>
      <c r="M39" s="22"/>
      <c r="N39" s="5"/>
      <c r="O39" s="5"/>
      <c r="P39" s="5"/>
      <c r="Q39" s="5">
        <v>1</v>
      </c>
      <c r="R39" s="5"/>
      <c r="S39" s="5"/>
      <c r="T39" s="5">
        <v>0</v>
      </c>
      <c r="U39" s="5"/>
      <c r="V39" s="21">
        <f t="shared" si="0"/>
        <v>1</v>
      </c>
      <c r="W39" s="22">
        <f t="shared" si="1"/>
        <v>8000</v>
      </c>
    </row>
    <row r="40" spans="1:23" s="11" customFormat="1" ht="55.15" customHeight="1">
      <c r="A40" s="1">
        <v>73</v>
      </c>
      <c r="B40" s="1">
        <v>192</v>
      </c>
      <c r="C40" s="5">
        <v>116</v>
      </c>
      <c r="D40" s="22">
        <v>39</v>
      </c>
      <c r="E40" s="10" t="s">
        <v>67</v>
      </c>
      <c r="F40" s="10" t="s">
        <v>95</v>
      </c>
      <c r="G40" s="5" t="s">
        <v>21</v>
      </c>
      <c r="H40" s="5">
        <v>38.748</v>
      </c>
      <c r="I40" s="5"/>
      <c r="J40" s="5"/>
      <c r="K40" s="5">
        <v>288</v>
      </c>
      <c r="L40" s="5">
        <v>384</v>
      </c>
      <c r="M40" s="22"/>
      <c r="N40" s="5"/>
      <c r="O40" s="5">
        <v>672</v>
      </c>
      <c r="P40" s="5">
        <v>192</v>
      </c>
      <c r="Q40" s="5"/>
      <c r="R40" s="5"/>
      <c r="S40" s="5">
        <v>96</v>
      </c>
      <c r="T40" s="5">
        <v>0</v>
      </c>
      <c r="U40" s="5"/>
      <c r="V40" s="21">
        <f t="shared" si="0"/>
        <v>1632</v>
      </c>
      <c r="W40" s="22">
        <f t="shared" si="1"/>
        <v>63236.736</v>
      </c>
    </row>
    <row r="41" spans="1:23" s="11" customFormat="1" ht="55.15" customHeight="1">
      <c r="A41" s="1">
        <v>77</v>
      </c>
      <c r="B41" s="1">
        <v>196</v>
      </c>
      <c r="C41" s="5">
        <v>120</v>
      </c>
      <c r="D41" s="22">
        <v>40</v>
      </c>
      <c r="E41" s="10" t="s">
        <v>68</v>
      </c>
      <c r="F41" s="10" t="s">
        <v>68</v>
      </c>
      <c r="G41" s="5" t="s">
        <v>22</v>
      </c>
      <c r="H41" s="5">
        <v>800</v>
      </c>
      <c r="I41" s="5"/>
      <c r="J41" s="5"/>
      <c r="K41" s="5"/>
      <c r="L41" s="5"/>
      <c r="M41" s="22"/>
      <c r="N41" s="5"/>
      <c r="O41" s="5"/>
      <c r="P41" s="5"/>
      <c r="Q41" s="5"/>
      <c r="R41" s="5">
        <v>1</v>
      </c>
      <c r="S41" s="5"/>
      <c r="T41" s="5">
        <v>0</v>
      </c>
      <c r="U41" s="5"/>
      <c r="V41" s="21">
        <f t="shared" si="0"/>
        <v>1</v>
      </c>
      <c r="W41" s="22">
        <f t="shared" si="1"/>
        <v>800</v>
      </c>
    </row>
    <row r="42" spans="1:23" s="11" customFormat="1" ht="55.15" customHeight="1">
      <c r="A42" s="1">
        <v>86</v>
      </c>
      <c r="B42" s="1">
        <v>214</v>
      </c>
      <c r="C42" s="5">
        <v>129</v>
      </c>
      <c r="D42" s="22">
        <v>41</v>
      </c>
      <c r="E42" s="10" t="s">
        <v>69</v>
      </c>
      <c r="F42" s="10" t="s">
        <v>85</v>
      </c>
      <c r="G42" s="5" t="s">
        <v>52</v>
      </c>
      <c r="H42" s="5">
        <v>0.24</v>
      </c>
      <c r="I42" s="5"/>
      <c r="J42" s="5"/>
      <c r="K42" s="5"/>
      <c r="L42" s="5"/>
      <c r="M42" s="22"/>
      <c r="N42" s="5"/>
      <c r="O42" s="5"/>
      <c r="P42" s="5"/>
      <c r="Q42" s="5">
        <v>25000</v>
      </c>
      <c r="R42" s="5"/>
      <c r="S42" s="5"/>
      <c r="T42" s="5">
        <v>0</v>
      </c>
      <c r="U42" s="5"/>
      <c r="V42" s="21">
        <f t="shared" si="0"/>
        <v>25000</v>
      </c>
      <c r="W42" s="22">
        <f t="shared" si="1"/>
        <v>6000</v>
      </c>
    </row>
    <row r="43" spans="1:23" s="8" customFormat="1" ht="55.15" customHeight="1">
      <c r="A43" s="17">
        <v>89</v>
      </c>
      <c r="B43" s="17">
        <v>221</v>
      </c>
      <c r="C43" s="17">
        <v>132</v>
      </c>
      <c r="D43" s="21">
        <v>42</v>
      </c>
      <c r="E43" s="18" t="s">
        <v>70</v>
      </c>
      <c r="F43" s="18" t="s">
        <v>95</v>
      </c>
      <c r="G43" s="17" t="s">
        <v>21</v>
      </c>
      <c r="H43" s="17">
        <v>19.7856</v>
      </c>
      <c r="I43" s="17"/>
      <c r="J43" s="17">
        <v>480</v>
      </c>
      <c r="K43" s="17"/>
      <c r="L43" s="17"/>
      <c r="M43" s="21"/>
      <c r="N43" s="17"/>
      <c r="O43" s="17"/>
      <c r="P43" s="17"/>
      <c r="Q43" s="17"/>
      <c r="R43" s="17"/>
      <c r="S43" s="17"/>
      <c r="T43" s="17"/>
      <c r="U43" s="17"/>
      <c r="V43" s="21">
        <f t="shared" si="0"/>
        <v>480</v>
      </c>
      <c r="W43" s="22">
        <f t="shared" si="1"/>
        <v>9497.088</v>
      </c>
    </row>
    <row r="44" spans="1:23" s="8" customFormat="1" ht="55.15" customHeight="1">
      <c r="A44" s="17">
        <v>91</v>
      </c>
      <c r="B44" s="17">
        <v>244</v>
      </c>
      <c r="C44" s="17">
        <v>134</v>
      </c>
      <c r="D44" s="21">
        <v>43</v>
      </c>
      <c r="E44" s="18" t="s">
        <v>72</v>
      </c>
      <c r="F44" s="18" t="s">
        <v>73</v>
      </c>
      <c r="G44" s="17" t="s">
        <v>21</v>
      </c>
      <c r="H44" s="17">
        <v>18.36</v>
      </c>
      <c r="I44" s="17"/>
      <c r="J44" s="17">
        <v>200</v>
      </c>
      <c r="K44" s="17"/>
      <c r="L44" s="17"/>
      <c r="M44" s="21"/>
      <c r="N44" s="17"/>
      <c r="O44" s="17"/>
      <c r="P44" s="17"/>
      <c r="Q44" s="17"/>
      <c r="R44" s="17"/>
      <c r="S44" s="17"/>
      <c r="T44" s="17"/>
      <c r="U44" s="17"/>
      <c r="V44" s="21">
        <f t="shared" si="0"/>
        <v>200</v>
      </c>
      <c r="W44" s="22">
        <f t="shared" si="1"/>
        <v>3672</v>
      </c>
    </row>
    <row r="45" spans="1:23" s="8" customFormat="1" ht="55.15" customHeight="1">
      <c r="A45" s="17">
        <v>92</v>
      </c>
      <c r="B45" s="17">
        <v>245</v>
      </c>
      <c r="C45" s="17">
        <v>135</v>
      </c>
      <c r="D45" s="21">
        <v>44</v>
      </c>
      <c r="E45" s="18" t="s">
        <v>74</v>
      </c>
      <c r="F45" s="18" t="s">
        <v>75</v>
      </c>
      <c r="G45" s="17" t="s">
        <v>21</v>
      </c>
      <c r="H45" s="17">
        <v>18.9</v>
      </c>
      <c r="I45" s="17"/>
      <c r="J45" s="17">
        <v>300</v>
      </c>
      <c r="K45" s="17"/>
      <c r="L45" s="17"/>
      <c r="M45" s="21"/>
      <c r="N45" s="17"/>
      <c r="O45" s="17"/>
      <c r="P45" s="17"/>
      <c r="Q45" s="17"/>
      <c r="R45" s="17"/>
      <c r="S45" s="17"/>
      <c r="T45" s="17"/>
      <c r="U45" s="17"/>
      <c r="V45" s="21">
        <f t="shared" si="0"/>
        <v>300</v>
      </c>
      <c r="W45" s="22">
        <f t="shared" si="1"/>
        <v>5670</v>
      </c>
    </row>
    <row r="46" spans="1:148" ht="55.15" customHeight="1">
      <c r="A46" s="24"/>
      <c r="B46" s="12"/>
      <c r="C46" s="24"/>
      <c r="D46" s="24"/>
      <c r="E46" s="13"/>
      <c r="F46" s="13"/>
      <c r="G46" s="12"/>
      <c r="H46" s="12"/>
      <c r="I46" s="14">
        <f>SUBTOTAL(109,[IMSP CENTRUL DE SANATATE REZINA])</f>
        <v>4500</v>
      </c>
      <c r="J46" s="14">
        <f>SUBTOTAL(109,[IMSP SPITALUL CLINIC DE BOLI INFECTIOASE TOMA CIORBA])</f>
        <v>25652</v>
      </c>
      <c r="K46" s="14">
        <f>SUBTOTAL(109,[IMSP ASOCIATIA MEDICALA TERITORIALA CIOCANA])</f>
        <v>1824</v>
      </c>
      <c r="L46" s="14">
        <f>SUBTOTAL(109,[IMSP ASOCIATIA MEDICALA TERITORIALA RASCANI])</f>
        <v>768</v>
      </c>
      <c r="M46" s="14"/>
      <c r="N46" s="14">
        <f>SUBTOTAL(109,[IMSP CENTRUL DE SANATATE NISPORENI])</f>
        <v>960</v>
      </c>
      <c r="O46" s="14">
        <f>SUBTOTAL(109,[AMT CENTRU])</f>
        <v>2672</v>
      </c>
      <c r="P46" s="14">
        <f>SUBTOTAL(109,[IMSP CENTRUL REPUBLICAN DE DIAGNOSTICARE MEDICALA])</f>
        <v>384</v>
      </c>
      <c r="Q46" s="14">
        <f>SUBTOTAL(109,[IMSP INSTITUTUL ONCOLOGIC])</f>
        <v>25434</v>
      </c>
      <c r="R46" s="14">
        <f>SUBTOTAL(109,[IMSP SPITALUL CLINIC REPUBLICAN TIMOFEI MOSNEAGA])</f>
        <v>289</v>
      </c>
      <c r="S46" s="14">
        <f>SUBTOTAL(109,[IMSP SPITALUL RAIONAL CAHUL])</f>
        <v>192</v>
      </c>
      <c r="T46" s="14">
        <f>SUBTOTAL(109,[IMSP SPITALUL RAIONAL CANTEMIR])</f>
        <v>96</v>
      </c>
      <c r="U46" s="14">
        <f>SUBTOTAL(109,[SERVICIUL MEDICAL AL MINISTERULUI AFACERILOR INTERNE])</f>
        <v>192</v>
      </c>
      <c r="V46" s="24"/>
      <c r="W46" s="12">
        <f>SUBTOTAL(109,[Suma totală cu TVA])</f>
        <v>937383.488</v>
      </c>
      <c r="ER4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2023-10-02T10:49:10Z</cp:lastPrinted>
  <dcterms:created xsi:type="dcterms:W3CDTF">2023-09-29T12:25:35Z</dcterms:created>
  <dcterms:modified xsi:type="dcterms:W3CDTF">2024-03-05T14:43:39Z</dcterms:modified>
  <cp:category/>
  <cp:version/>
  <cp:contentType/>
  <cp:contentStatus/>
</cp:coreProperties>
</file>