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rumentar Suplimentar 2025\Demarare\"/>
    </mc:Choice>
  </mc:AlternateContent>
  <xr:revisionPtr revIDLastSave="0" documentId="8_{6040AD3C-AF8B-43C2-BE40-15212F32F0C2}" xr6:coauthVersionLast="47" xr6:coauthVersionMax="47" xr10:uidLastSave="{00000000-0000-0000-0000-000000000000}"/>
  <bookViews>
    <workbookView xWindow="-120" yWindow="-120" windowWidth="29040" windowHeight="15720" xr2:uid="{C2B94148-B669-4ACE-8D09-295C381BBB4B}"/>
  </bookViews>
  <sheets>
    <sheet name="IMSP" sheetId="1" r:id="rId1"/>
  </sheets>
  <definedNames>
    <definedName name="_xlnm._FilterDatabase" localSheetId="0" hidden="1">IMSP!$A$1:$MW$140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140" i="1" l="1"/>
  <c r="BW139" i="1"/>
  <c r="F139" i="1"/>
  <c r="BW138" i="1"/>
  <c r="F138" i="1"/>
  <c r="BW137" i="1"/>
  <c r="F137" i="1"/>
  <c r="BW136" i="1"/>
  <c r="F136" i="1"/>
  <c r="BW135" i="1"/>
  <c r="F135" i="1"/>
  <c r="BW134" i="1"/>
  <c r="F134" i="1"/>
  <c r="BW133" i="1"/>
  <c r="BW132" i="1"/>
  <c r="BW131" i="1"/>
  <c r="F131" i="1"/>
  <c r="BW130" i="1"/>
  <c r="F130" i="1"/>
  <c r="BW129" i="1"/>
  <c r="F129" i="1"/>
  <c r="BW128" i="1"/>
  <c r="F128" i="1"/>
  <c r="BW127" i="1"/>
  <c r="BW126" i="1"/>
  <c r="F126" i="1"/>
  <c r="BW125" i="1"/>
  <c r="F125" i="1"/>
  <c r="BW124" i="1"/>
  <c r="F124" i="1"/>
  <c r="BW123" i="1"/>
  <c r="F123" i="1"/>
  <c r="BW122" i="1"/>
  <c r="F122" i="1"/>
  <c r="BW121" i="1"/>
  <c r="F121" i="1"/>
  <c r="BW120" i="1"/>
  <c r="F120" i="1"/>
  <c r="BW119" i="1"/>
  <c r="F119" i="1"/>
  <c r="BW118" i="1"/>
  <c r="F118" i="1"/>
  <c r="BW117" i="1"/>
  <c r="F117" i="1"/>
  <c r="BW116" i="1"/>
  <c r="F116" i="1"/>
  <c r="BW115" i="1"/>
  <c r="F115" i="1"/>
  <c r="BW114" i="1"/>
  <c r="F114" i="1"/>
  <c r="BW113" i="1"/>
  <c r="F113" i="1"/>
  <c r="BW112" i="1"/>
  <c r="F112" i="1"/>
  <c r="BW111" i="1"/>
  <c r="F111" i="1"/>
  <c r="BW110" i="1"/>
  <c r="F110" i="1"/>
  <c r="BW109" i="1"/>
  <c r="F109" i="1"/>
  <c r="BW108" i="1"/>
  <c r="F108" i="1"/>
  <c r="BW107" i="1"/>
  <c r="BW106" i="1"/>
  <c r="F106" i="1"/>
  <c r="BW105" i="1"/>
  <c r="F105" i="1"/>
  <c r="BW104" i="1"/>
  <c r="F104" i="1"/>
  <c r="BW103" i="1"/>
  <c r="F103" i="1"/>
  <c r="BW102" i="1"/>
  <c r="BW101" i="1"/>
  <c r="F101" i="1"/>
  <c r="BW100" i="1"/>
  <c r="F100" i="1"/>
  <c r="BW99" i="1"/>
  <c r="BW98" i="1"/>
  <c r="BW97" i="1"/>
  <c r="F97" i="1"/>
  <c r="BW96" i="1"/>
  <c r="F96" i="1"/>
  <c r="BW95" i="1"/>
  <c r="F95" i="1"/>
  <c r="BW94" i="1"/>
  <c r="F94" i="1"/>
  <c r="BW93" i="1"/>
  <c r="F93" i="1"/>
  <c r="BW92" i="1"/>
  <c r="BW91" i="1"/>
  <c r="F91" i="1"/>
  <c r="BW90" i="1"/>
  <c r="F90" i="1"/>
  <c r="BW89" i="1"/>
  <c r="F89" i="1"/>
  <c r="BW88" i="1"/>
  <c r="BW87" i="1"/>
  <c r="F87" i="1"/>
  <c r="BW86" i="1"/>
  <c r="F86" i="1"/>
  <c r="BW85" i="1"/>
  <c r="F85" i="1"/>
  <c r="BW84" i="1"/>
  <c r="F84" i="1"/>
  <c r="BW83" i="1"/>
  <c r="F83" i="1"/>
  <c r="BW82" i="1"/>
  <c r="F82" i="1"/>
  <c r="BW81" i="1"/>
  <c r="F81" i="1"/>
  <c r="BW80" i="1"/>
  <c r="F80" i="1"/>
  <c r="BW79" i="1"/>
  <c r="BW78" i="1"/>
  <c r="F78" i="1"/>
  <c r="BW77" i="1"/>
  <c r="F77" i="1"/>
  <c r="BW76" i="1"/>
  <c r="F76" i="1"/>
  <c r="BW75" i="1"/>
  <c r="F75" i="1"/>
  <c r="BW74" i="1"/>
  <c r="BW73" i="1"/>
  <c r="F73" i="1"/>
  <c r="BW72" i="1"/>
  <c r="F72" i="1"/>
  <c r="BW71" i="1"/>
  <c r="F71" i="1"/>
  <c r="BW70" i="1"/>
  <c r="BW69" i="1"/>
  <c r="BW68" i="1"/>
  <c r="BW67" i="1"/>
  <c r="BW66" i="1"/>
  <c r="BW65" i="1"/>
  <c r="BW64" i="1"/>
  <c r="BW63" i="1"/>
  <c r="F63" i="1"/>
  <c r="BW62" i="1"/>
  <c r="F62" i="1"/>
  <c r="BW61" i="1"/>
  <c r="BW60" i="1"/>
  <c r="F60" i="1"/>
  <c r="BW59" i="1"/>
  <c r="F59" i="1"/>
  <c r="BW58" i="1"/>
  <c r="F58" i="1"/>
  <c r="BW57" i="1"/>
  <c r="BW56" i="1"/>
  <c r="BW55" i="1"/>
  <c r="BW54" i="1"/>
  <c r="BW53" i="1"/>
  <c r="F53" i="1"/>
  <c r="BW52" i="1"/>
  <c r="F52" i="1"/>
  <c r="BW51" i="1"/>
  <c r="F51" i="1"/>
  <c r="BW50" i="1"/>
  <c r="F50" i="1"/>
  <c r="BW49" i="1"/>
  <c r="F49" i="1"/>
  <c r="BW48" i="1"/>
  <c r="F48" i="1"/>
  <c r="BW47" i="1"/>
  <c r="F47" i="1"/>
  <c r="BW46" i="1"/>
  <c r="F46" i="1"/>
  <c r="BW45" i="1"/>
  <c r="F45" i="1"/>
  <c r="BW44" i="1"/>
  <c r="F44" i="1"/>
  <c r="BW43" i="1"/>
  <c r="F43" i="1"/>
  <c r="BW42" i="1"/>
  <c r="F42" i="1"/>
  <c r="BW41" i="1"/>
  <c r="F41" i="1"/>
  <c r="BW40" i="1"/>
  <c r="F40" i="1"/>
  <c r="BW39" i="1"/>
  <c r="F39" i="1"/>
  <c r="BW38" i="1"/>
  <c r="F38" i="1"/>
  <c r="BW37" i="1"/>
  <c r="BW36" i="1"/>
  <c r="F36" i="1"/>
  <c r="BW35" i="1"/>
  <c r="F35" i="1"/>
  <c r="BW34" i="1"/>
  <c r="F34" i="1"/>
  <c r="BW33" i="1"/>
  <c r="F33" i="1"/>
  <c r="BW32" i="1"/>
  <c r="F32" i="1"/>
  <c r="BW31" i="1"/>
  <c r="F31" i="1"/>
  <c r="BW30" i="1"/>
  <c r="BW29" i="1"/>
  <c r="BW28" i="1"/>
  <c r="BW27" i="1"/>
  <c r="BW26" i="1"/>
  <c r="BW25" i="1"/>
  <c r="BW24" i="1"/>
  <c r="BW23" i="1"/>
  <c r="BW22" i="1"/>
  <c r="BW21" i="1"/>
  <c r="BW20" i="1"/>
  <c r="F20" i="1"/>
  <c r="BW19" i="1"/>
  <c r="F19" i="1"/>
  <c r="BW18" i="1"/>
  <c r="F18" i="1"/>
  <c r="BW17" i="1"/>
  <c r="F17" i="1"/>
  <c r="BW16" i="1"/>
  <c r="F16" i="1"/>
  <c r="BW15" i="1"/>
  <c r="BW14" i="1"/>
  <c r="F14" i="1"/>
  <c r="BW13" i="1"/>
  <c r="F13" i="1"/>
  <c r="BW12" i="1"/>
  <c r="F12" i="1"/>
  <c r="BW11" i="1"/>
  <c r="BW10" i="1"/>
  <c r="F10" i="1"/>
  <c r="BW9" i="1"/>
  <c r="F9" i="1"/>
  <c r="BW8" i="1"/>
  <c r="F8" i="1"/>
  <c r="BW7" i="1"/>
  <c r="F7" i="1"/>
  <c r="BW6" i="1"/>
  <c r="BW5" i="1"/>
  <c r="F5" i="1"/>
  <c r="BW4" i="1"/>
  <c r="F4" i="1"/>
  <c r="BW3" i="1"/>
  <c r="F3" i="1"/>
  <c r="BW2" i="1"/>
  <c r="F2" i="1"/>
</calcChain>
</file>

<file path=xl/sharedStrings.xml><?xml version="1.0" encoding="utf-8"?>
<sst xmlns="http://schemas.openxmlformats.org/spreadsheetml/2006/main" count="490" uniqueCount="354">
  <si>
    <t>Nr Lot</t>
  </si>
  <si>
    <t>Denumirea Lotului</t>
  </si>
  <si>
    <t>Specificație Tehnică</t>
  </si>
  <si>
    <t>Unitatea de măsură</t>
  </si>
  <si>
    <t>Prețul estimat cu TVA</t>
  </si>
  <si>
    <t>Suma cu TVA</t>
  </si>
  <si>
    <t>Valoarea estimată cu TVA</t>
  </si>
  <si>
    <t>IMSP Clinica Universitară de Asistență Medicală Primară a
USMF "Nicolae Testemițanu"</t>
  </si>
  <si>
    <t>CENTRUL NATIONAL DE TRANSFUZIE A SANGELUI</t>
  </si>
  <si>
    <t>ADMINISTRATIA NATIONALA A PENITENCIARELOR</t>
  </si>
  <si>
    <t>CENTRUL DE PLASAMENT TEMPORAR PENTRU PERSOANE CU DIZABILITATI (ADULTE) BADICENI</t>
  </si>
  <si>
    <t>IM CENTRUL STOMATOLOGIC RAIONAL STEFAN VODA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</si>
  <si>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</si>
  <si>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</si>
  <si>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</si>
  <si>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</si>
  <si>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</si>
  <si>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BARDAR</t>
  </si>
  <si>
    <t>IMSP CENTRUL DE SANATATE BOCSA</t>
  </si>
  <si>
    <t>IMSP CENTRUL DE SANATATE BRICENI</t>
  </si>
  <si>
    <t>IMSP CENTRUL DE SANATATE BUJOR</t>
  </si>
  <si>
    <t>IMSP CENTRUL DE SANATATE CAHUL</t>
  </si>
  <si>
    <t>IMSP CENTRUL DE SANATATE CAINARI VECHI</t>
  </si>
  <si>
    <t>IMSP CENTRUL DE SANATATE CRICOVA</t>
  </si>
  <si>
    <t>IMSP CENTRUL DE SANATATE GLODENI</t>
  </si>
  <si>
    <t>IMSP CENTRUL DE SANATATE HANCESTI</t>
  </si>
  <si>
    <t>IMSP CENTRUL DE SANATATE HARBOVAT</t>
  </si>
  <si>
    <t>IMSP CENTRUL DE SANATATE HORESTI</t>
  </si>
  <si>
    <t>IMSP CENTRUL DE SANATATE MIHAILENI</t>
  </si>
  <si>
    <t>IMSP CENTRUL DE SANATATE MILESTII MICI</t>
  </si>
  <si>
    <t>IMSP CENTRUL DE SANATATE NISPORENI</t>
  </si>
  <si>
    <t>IMSP CENTRUL DE SANATATE RADOAIA</t>
  </si>
  <si>
    <t>IMSP CENTRUL DE SANATATE SANGEREII NOI</t>
  </si>
  <si>
    <t>IMSP CENTRUL DE SANATATE STURZOVCA</t>
  </si>
  <si>
    <t>IMSP CENTRUL DE SANATATE TIPALA</t>
  </si>
  <si>
    <t>IMSP CENTRUL MEDICILOR DE FAMILIE FLORESTI</t>
  </si>
  <si>
    <t>IMSP CENTRUL STOMATOLOGIC MUNICIPAL DE COPII</t>
  </si>
  <si>
    <t>IMSP DISPENSARUL REPUBLICAN DE NARCOLOGIE</t>
  </si>
  <si>
    <t>IMSP INSTITUTUL DE FTIZIOPNEUMOLOGIE CHIRIL DRAGANIUC</t>
  </si>
  <si>
    <t>IMSP INSTITUTUL DE MEDICINA URGENTA</t>
  </si>
  <si>
    <t>IMSP SPITALUL CLINIC MUNICIPAL SFANTUL ARHANGHEL MIHAIL</t>
  </si>
  <si>
    <t>IMSP INSTITUTUL ONCOLOGIC</t>
  </si>
  <si>
    <t>IMSP INSTITUTUL DE CARDIOLOGIE</t>
  </si>
  <si>
    <t>IMSP INSTITUTUL MAMEI SI COPILULUI</t>
  </si>
  <si>
    <t>IMSP SPITALUL CLINIC BALTI</t>
  </si>
  <si>
    <t>IMSP SPITALUL CLINIC DE BOLI INFECTIOASE T CIORBA, locația de pe str.Costiujeni 51, or.Codru, mun.Chișinău</t>
  </si>
  <si>
    <t>IMSP SPITALUL CLINIC DE PSIHIATRIE</t>
  </si>
  <si>
    <t>IMSP SPITALUL CLINIC MUNICIPAL DE COPII V IGNATENCO</t>
  </si>
  <si>
    <t>IMSP SPITALUL CLINIC MUNICIPAL GHEORGHE PALADI</t>
  </si>
  <si>
    <t>IMSP SPITALUL CLINIC MUNICIPAL SFANTA TREIME</t>
  </si>
  <si>
    <t>IMSP SPITALUL CLINIC REPUBLICAN TIMOFEI MOSNEAGA</t>
  </si>
  <si>
    <t>IMSP SPITALUL CLINIC DE TRAUMATOLOGIE SI ORTOPEDIE</t>
  </si>
  <si>
    <t>IMSP SPITALUL DE PSIHIATRIE BALTI</t>
  </si>
  <si>
    <t>IMSP SPITALUL DE STAT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</si>
  <si>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</si>
  <si>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</si>
  <si>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</si>
  <si>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</si>
  <si>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COMRAT ISAAC GURFINCHEL</t>
  </si>
  <si>
    <t>IMSP SPITALUL RAIONAL DROCHIA NICOLAE TESTEMITANU</t>
  </si>
  <si>
    <t>IMSP SPITALUL RAIONAL ORHEI</t>
  </si>
  <si>
    <t>IMSP SPITALUL RAIONAL RASCANI</t>
  </si>
  <si>
    <t>IMSP SPITALUL RAIONAL REZINA</t>
  </si>
  <si>
    <t>IMSP SPITALUL RAIONAL SOROCA A PRISACARI</t>
  </si>
  <si>
    <t>IMSP SPITALUL RAIONAL STEFAN VODA</t>
  </si>
  <si>
    <t>IMSP SPITALUL RAIONAL STRASENI</t>
  </si>
  <si>
    <t>IMSP SPITALUL RAIONAL FALESTI</t>
  </si>
  <si>
    <t>IMSP SPITALUL RAIONAL TELENESTI</t>
  </si>
  <si>
    <t>IMSP SPITALUL RAIONAL SANGEREI</t>
  </si>
  <si>
    <t>IMSP SPITALUL RAIONAL UNGHENI</t>
  </si>
  <si>
    <t>SERVICIUL DE INFORMATII SI SECURITATE AL REPUBLICII MOLDOVA</t>
  </si>
  <si>
    <t>SERVICIUL MEDICAL AL MINISTERULUI AFACERILOR INTERNE</t>
  </si>
  <si>
    <t>SPITALUL CLINIC MILITAR CENTRAL</t>
  </si>
  <si>
    <t>IMSP SPITALUL CLINIC AL MINISTERULUI SANATATII</t>
  </si>
  <si>
    <t xml:space="preserve"> Total Cantitatea</t>
  </si>
  <si>
    <t>Valoarea estimată</t>
  </si>
  <si>
    <t>Ac Veress</t>
  </si>
  <si>
    <t>Ac Veress L-13cm (+/-5mm), Diametru 2.l mm, cu supapa, autoclavabil.
♦Reutilizabil, material inox medical.</t>
  </si>
  <si>
    <t>Bucată</t>
  </si>
  <si>
    <t>Ansă de ligaturare pentru polipi</t>
  </si>
  <si>
    <t>Lungime 2300 mm (+/-10mm), de unica folosinta, pentru canal de lucru 2.8 mm., diametru 30 mm.</t>
  </si>
  <si>
    <t>Ansă/electrod Loop pentru rezectoscop bipolar compatibil cu rezectoscopul existent Olympus</t>
  </si>
  <si>
    <t>Ansă/electrod Loop pentru rezectoscop bipolar compatibil cu rezectoscopul existent în instituţie- 1set (12 buc) Olympus</t>
  </si>
  <si>
    <t>set</t>
  </si>
  <si>
    <t>Broșe Kirschner, d-1.5 x 250 mm</t>
  </si>
  <si>
    <t>Broșe Kirschner, diametru - 1.5 mm, lungimea - 250 mm(+/-10mm), cu dublu trocar (ascuțite la ambele capete)</t>
  </si>
  <si>
    <t>Broșe Kirschner, d-2.0 x 300 mm</t>
  </si>
  <si>
    <t>Broșe Kirschner, diametru - 2.0 mm, lungimea - 300 mm(+/-10mm), cu dublu trocar (ascuțite la ambele capete)</t>
  </si>
  <si>
    <t>Casolete medicale pentru sterilizare</t>
  </si>
  <si>
    <t xml:space="preserve">Destinaţie: pentru sterilizare materialulului consumabil, pansament și produse medicale în autoclav la sterilizare cu abur sub presiune și sterilizare cu căldură uscată
Proprietăți:  
Rezistentă la sterilizarea cu abur sub presiune 
Tip material inox AISI-304
capac cu sistem de blocare prin clemă, mâner de transportare și sistem de aerisire pentru a permite circulația liberă a aburului în timpul ciclului de sterilizare
Dimensiuni: Ø 360 x h190 mm (+/-10mm)
Forma de ambalare: Ambalat de producător
Mostră: prezentarea 1 unități
</t>
  </si>
  <si>
    <t>Chireta chirurgicala cu mainer de lemn.</t>
  </si>
  <si>
    <t>Lungimea 270 mm(+/-10mm), latimea partii lucrative 8.5 mm.</t>
  </si>
  <si>
    <t>Chopper Rosen (Oftalmologie)</t>
  </si>
  <si>
    <t>Chopper nucleu cu taiere retrograda Rosen, angulat la 45 grade, in forma de pana, proiectie 1.25 mm, titan</t>
  </si>
  <si>
    <t>Ciocan de tip Ombredanne</t>
  </si>
  <si>
    <t>Lungimea 240 mm(+/-10mm), greutatea 520 de grame. Reutilizabil, material inox medical, nesteril, duritatea metalului în limitele 50-58 HRC confirmată prin certificat de la producător.</t>
  </si>
  <si>
    <t>Container pentru dezinfecția instrumentelor  55-60 x25 cm cu plasa interioara detașabilă</t>
  </si>
  <si>
    <t xml:space="preserve">Container pentru dezinfecția instrumentelor  60 x25 cm (+/-10mm) cu plasa interioara detașabilă nu mai putin de 55x20 cm(+/-10mm) </t>
  </si>
  <si>
    <t>Crontang drept</t>
  </si>
  <si>
    <t>Destinat furnizării materialului de pansament, instrumente, introducerea tampoanelor în rană, drenaj, îndepărtarea corpurilor străine, crearea unui tupfer, prelucrarea câmpului chirurgical etc.
Lungime 260 mm (+/-10mm) (cod referință: J-18-046 sau analog)</t>
  </si>
  <si>
    <t>Crontang incovoiat</t>
  </si>
  <si>
    <t>Destinat furnizării materialului de pansament, instrumente, introducerea tampoanelor în rană, drenaj, îndepărtarea corpurilor străine, crearea unui tupfer, prelucrarea câmpului chirurgical etc.
Lungime 256 mm  (+/-10mm) (cod referință: J-18-048 sau analog)</t>
  </si>
  <si>
    <t>Curățare electrod cu bilă antiaderentă</t>
  </si>
  <si>
    <t>GYN.Curățare electrod cu bilă antiaderentă Tips 4.34mm, drum prelungit, 1.6mm, (cod referintă: Nr.TD10B/4. EM151.2C-1,6)</t>
  </si>
  <si>
    <t>Cutie de sterilizare si pastrare a instrumentelor</t>
  </si>
  <si>
    <t>Cutie de sterilizare, polimer, dimensiuni exterioare 16 cm x 9 cm x 2.6 cm,dimensiuni interioare 15,5 cm x 8,5 cm, 1 covoras silicon.Capac detasabil,transparent.Sistem de inchidere.</t>
  </si>
  <si>
    <t>Cuţit Brain</t>
  </si>
  <si>
    <t>Cuțit pentru secționarea țesutului cerebral, Mâner din oțel inoxidabil, lamă de 25 mm ±1mm - Lungimea lamei 341 mm ±5mm.  (Cod referinta DDP-PM/121 sau analog)</t>
  </si>
  <si>
    <t>Cuțit LRI 550 µm</t>
  </si>
  <si>
    <t>Cuțit oftalmologic pentru incizii de relaxare corneene cu tăiș dublu pe ambele părți, satinat, drept, profunzimea inciziei 550 µm (0,55 mm), suprafața anterioară mată antiblic. Material - otel inoxidabil. Lungimea mânerului 118 mm ± 5 mm (culoare alb-gri).</t>
  </si>
  <si>
    <t>Cuţit Organ, 254mm</t>
  </si>
  <si>
    <t>Cuțit  de organe, lungimea lamei 254 mm  ±5mm. (Cod referinta DDP-PM/123 sau analog)</t>
  </si>
  <si>
    <t>Cuţit Organ, 314mm</t>
  </si>
  <si>
    <t>Cuțit de organ , lungimea lamei 314 mm  ±5mm.  ( cod referinta DDP-PM/124 sau analog)</t>
  </si>
  <si>
    <t>Cuţit Slicing</t>
  </si>
  <si>
    <t>Cuțit forjat cu dimensiunea lamei de 22,0 mm pentru secțiunare în serie. (Cod referinta DDP-PM/118 sau analog)</t>
  </si>
  <si>
    <t>Cuvă dreptunghiulară 220x115mm</t>
  </si>
  <si>
    <t>Cuvă dreptunghiulara, 220x115 (±10mm), inox</t>
  </si>
  <si>
    <t>Cuvă dreptunghiulară 260x165mm</t>
  </si>
  <si>
    <t>Cuvă dreptunghiulara, 260x165 (±10mm), inox</t>
  </si>
  <si>
    <t>Cuvă dreptunghiulară 300x220mm</t>
  </si>
  <si>
    <t>Cuvă dreptunghiulara, 300x220 (±10mm), inox</t>
  </si>
  <si>
    <t>Cuvă dreptunghiulară 310x240mm</t>
  </si>
  <si>
    <t>Cuvă dreptunghiulara, 310x240 (±10mm), inox</t>
  </si>
  <si>
    <t>Cuvă dreptunghiulară 400x300mm</t>
  </si>
  <si>
    <t>Cuvă dreptunghiulara, 400x300 (±10mm), inox</t>
  </si>
  <si>
    <t>Cuvă reniformă metalică 18cm</t>
  </si>
  <si>
    <t>Cuvă reniformă metalică 18cm (±1cm)</t>
  </si>
  <si>
    <t>Cuvă reniformă metalică 20cm</t>
  </si>
  <si>
    <t>Cuvă reniformă metalică 20cm (±1cm)</t>
  </si>
  <si>
    <t>Cuvă reniformă metalică 22cm</t>
  </si>
  <si>
    <t>Cuvă reniformă metalică 22cm (±1cm)</t>
  </si>
  <si>
    <t>Cuvă reniformă metalică 24cm</t>
  </si>
  <si>
    <t>Cuvă reniformă metalică 24cm (±1cm)</t>
  </si>
  <si>
    <t>Cuvă reniformă metalică 26cm</t>
  </si>
  <si>
    <t>Cuvă reniformă metalică 26cm (±1cm)</t>
  </si>
  <si>
    <t>Decolator periostal de tip Cobb.</t>
  </si>
  <si>
    <t>Lungimea 280 mm (+/-10mm), latimea lama de 19 mm.Reutilizabil, material inox medical, nesteril, duritatea metalului în limitele 50-58 HRC confirmată prin certificat de la producător.</t>
  </si>
  <si>
    <t>Disector laparoscopic de tip Mariland monopolar, curbat 30%</t>
  </si>
  <si>
    <t xml:space="preserve">Disector laparoscopic curbat 30 % reutilizabil. Lungimea totală 300 - 400mm, Ligimea partea funcțională 15-18 mm,  pentru port 5mm. </t>
  </si>
  <si>
    <t>Disector laparoscopic Mariland monopolar,  curbat 90%</t>
  </si>
  <si>
    <t xml:space="preserve">Disector laparoscopic curbat 70 % reutilizabil. Lungimea totală 300 - 400mm, Ligimea partea funcțională 15-18 mm,  pentru port 5mm. </t>
  </si>
  <si>
    <t>Electrod tip L (Hook)</t>
  </si>
  <si>
    <t>Electrod de coagulare şi disecţie, în formă de L, D-5mm; L- 330± 30mm, vârf - cirlig in forma de L , cu conector pin tip tata 4mm. pentru coagulare monopolară.
♦Reutilizabil, material inox medical.</t>
  </si>
  <si>
    <t>Endoclipse</t>
  </si>
  <si>
    <t>Lungime - 235 mm (±10mm), pentru canal de lucru 2,8mm., deschidere - 11-17 mm., de preferat rotabile, cu posibilitate de redescidere.</t>
  </si>
  <si>
    <t>Extractor pentru scoabe</t>
  </si>
  <si>
    <t>Extractor pentru scoabe, destinat pentru îndepărtarea capselor de piele (larg Ø0.6x7.0x4.0in și înalt Ø0.6x7.0x5.4in). Având fălci metalice (fălci), manere drepte cu 2 inele de plastic de diferite diametre, arc din oțel - readuceți fălcile la starea inițială (deschisă).</t>
  </si>
  <si>
    <t>Ferestrău sîrmă rasucită</t>
  </si>
  <si>
    <t>Ferestrău sîrmă rasucită, lungimea 50 cm (±10mm) ( Cod referinta JO-21-214 sau analog)</t>
  </si>
  <si>
    <t>Foarfecă (127,00)</t>
  </si>
  <si>
    <t>Foarfece SHARP/SHARP, lungime 127 mm  ±10 mm.  ( Cod referinta DDP-PM/138 sau analog)</t>
  </si>
  <si>
    <t>Foarfecă (146,00)</t>
  </si>
  <si>
    <t>Foarfece, drepte, 346 mm  ±10mm. ( Cod referinta DDP-PM/ 130 sau analog)</t>
  </si>
  <si>
    <t>Foarfecă (180,00)</t>
  </si>
  <si>
    <t>Foarfece de disecție SHARP/PROBE, lungime 180 mm  ±10mm.  (Cod refrinta DDP-PM/144 sau analog)</t>
  </si>
  <si>
    <t>Foarfecă (203,00)</t>
  </si>
  <si>
    <t>Foarfece SHARP/SHARP, lungime 203 mm  ±10mm. ( Cod referinta DDP-PM/143 sau analog)</t>
  </si>
  <si>
    <t>Foarfecă arterial</t>
  </si>
  <si>
    <t>Foarfece arterial, SHARP/PROBE, lungime 100 mm  ±5mm.  ( Cod referinta DDP-PM/154 sau analog)</t>
  </si>
  <si>
    <t>Foarfecă bipolară curbată</t>
  </si>
  <si>
    <t>Foarfecă bipolară curbată D=5 mm, L=330-350 mm.</t>
  </si>
  <si>
    <t>Foarfecă chirurgical METZENBAUM, 180 mm</t>
  </si>
  <si>
    <t>Foarfece curb 180mm (+/- 10 mm), lungimea branşei tăietoare 8-9 cm. Reutilizabil, material inox medical, nesteril, duritatea metalului în limitele 40-48 HRC confirmată prin certificat de la producător.</t>
  </si>
  <si>
    <t>Foarfecă chirurgical METZENBAUM, 250mm</t>
  </si>
  <si>
    <t>Foarfece chirurgical tip "METZENBAUM" mare, curb 250mm (+/- 10 mm), 40x0,5mm, *Reutilizabil, material inox medical.</t>
  </si>
  <si>
    <t>Foarfecă chirurgical STANDARD cu un vârf ascuţit, drept 155mm</t>
  </si>
  <si>
    <t>Foarfece cu un vârf ascuţit, drept 155 mm (+/- 10 mm). ♦Reutilizabil, material inox medical.</t>
  </si>
  <si>
    <t>Foarfecă chirurgical STANDARD cu vârfuri ascuţite, drept, 130mm</t>
  </si>
  <si>
    <t>Foarfece cu ambele virfuri ascuţite drepte 130mm (+/- 5 mm), Lungimea branşei de lucru 7mm.
Reutilizabil, material inox medical, nesteril, duritatea metalului în limitele 40-48 HRC confirmată prin certificat de la producător.</t>
  </si>
  <si>
    <t>Foarfecă cu cârlig</t>
  </si>
  <si>
    <t>Diametru 7 Fr., WL 310 compatibil cu teacă histeroscopului</t>
  </si>
  <si>
    <t>Foarfecă de oase (200 mm)</t>
  </si>
  <si>
    <t>Foarfece Liston pentru disecția oaselor, drepte, lungime 200 mm  ±5mm. ( Cod referinta DDP-PM/168 sau analog)</t>
  </si>
  <si>
    <t>Foarfecă de oase (220 mm)</t>
  </si>
  <si>
    <t>Foarfece Liston pentru disecția oaselor, drepte, lungime 220 mm  ±5mm. ( Copd referinta DDP-PM/169 sau analog)</t>
  </si>
  <si>
    <t>Foarfecă înlăturare lentile foldabile</t>
  </si>
  <si>
    <t>Foarfece pentru îndepărtarea lentilei intraoculare (IOL) după Osher, Lama angulată, lungime de 8 ±1 mm. Lungime Totală: 94 ±5 mm. Material: titan</t>
  </si>
  <si>
    <t>Foarfecă intestinal</t>
  </si>
  <si>
    <t>Foarfece Barnard pentru intestine, vârf bontat, drept, lungime 100 mm  ±5mm. ( Cod referinta DDP-PM/156 sau analog)</t>
  </si>
  <si>
    <t>Foarfece Lister 9 cm</t>
  </si>
  <si>
    <t>Foarfeca pansamente Lister pentru pansamente si pentru indepartarea bandajelor. Utilizate pentru a tăia material mai dur, cum ar fi gipsul. Lamele foarfecelor de bandaj Lister sunt inclinate cu lama inferioara putin mai lunga.
Specificatii:
Material: otel inox 
Lungime: 9,0 cm
Produs nesteril la livrare
Produs reutilizabil dupa curatare, dezinfectie si sterilizare. 
Lungimea se concretizeaza cu distribuitorul inainte de livrare.</t>
  </si>
  <si>
    <t>Foarfece Lister 11 cm</t>
  </si>
  <si>
    <t>Foarfeca pansamente Lister pentru pansamente si pentru indepartarea bandajelor. Utilizate pentru a tăia material mai dur, cum ar fi gipsul. Lamele foarfecelor de bandaj Lister sunt inclinate cu lama inferioara putin mai lunga.
Specificatii:
Material: otel inox 
Lungime: 11,0 cm
Produs nesteril la livrare
Produs reutilizabil dupa curatare, dezinfectie si sterilizare. 
Lungimea se concretizeaza cu distribuitorul inainte de livrare.</t>
  </si>
  <si>
    <t>Foarfece Lister 14 cm</t>
  </si>
  <si>
    <t>Foarfeca pansamente Lister pentru pansamente si pentru indepartarea bandajelor. Utilizate pentru a tăia material mai dur, cum ar fi gipsul. Lamele foarfecelor de bandaj Lister sunt inclinate cu lama inferioara putin mai lunga.
Specificatii:
Material: otel inox 
Lungime 14,0 cm
Produs nesteril la livrare
Produs reutilizabil dupa curatare, dezinfectie si sterilizare. 
Lungimea se concretizeaza cu distribuitorul inainte de livrare.</t>
  </si>
  <si>
    <t>Foarfece Lister 18 cm</t>
  </si>
  <si>
    <t>Foarfeca pansamente Lister pentru pansamente si pentru indepartarea bandajelor. Utilizate pentru a tăia material mai dur, cum ar fi gipsul. Lamele foarfecelor de bandaj Lister sunt inclinate cu lama inferioara putin mai lunga.
Specificatii:
Material: otel inox 
Lungime 18,0 cm
Produs nesteril la livrare
Produs reutilizabil dupa curatare, dezinfectie si sterilizare. 
Lungimea se concretizeaza cu distribuitorul inainte de livrare.</t>
  </si>
  <si>
    <t>Foarfece Lister 20 cm</t>
  </si>
  <si>
    <t>Foarfeca pansamente Lister pentru pansamente si pentru indepartarea bandajelor. Utilizate pentru a tăia material mai dur, cum ar fi gipsul. Lamele foarfecelor de bandaj Lister sunt inclinate cu lama inferioara putin mai lunga.
Specificatii:
Material: otel inox 
Lungime 20,0 cm
Produs nesteril la livrare
Produs reutilizabil dupa curatare, dezinfectie si sterilizare. 
Lungimea se concretizeaza cu distribuitorul inainte de livrare.</t>
  </si>
  <si>
    <t>Foarfece Oftalmice Iris-Fine 105 mm, ascutit, curb, plat</t>
  </si>
  <si>
    <t>Foarfece Oftalmice Iris-Fine 105 mm  (+/- 5 mm) ascutit, curb, plat (Ref. J-22-210)</t>
  </si>
  <si>
    <t>Foarfece Oftalmice Iris-Fine 105 mm,ascutit, plat, drept</t>
  </si>
  <si>
    <t>Foarfece Oftalmice Iris-Fine 105 mm  (+/- 5 mm),ascutit, plat, drept (Ref. J-22-208)</t>
  </si>
  <si>
    <t>Foarfece Oftalmice Iris-Fine 115 mm, ascutit, drept, plat</t>
  </si>
  <si>
    <r>
      <t>Foarfece Oftalmice Iris-Fine 115 mm  (+/- 5 mm), ascutit, drept, plat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(Ref.: J-22-211)</t>
    </r>
  </si>
  <si>
    <t>Foarfece pentru enucleatia globului ocular (Oftalmologie)</t>
  </si>
  <si>
    <t>Curbe, cu capetele rotunjite, 44 mm partea lucrativa, lungimea totala 130 mm  (+/- 10 mm)</t>
  </si>
  <si>
    <t xml:space="preserve">Foarfece pentru îndepărtarea gipsului </t>
  </si>
  <si>
    <t>Foarfece pentru îndepărtarea gipsului cu buton, curbată orizontal, lungimea 18cm  (+/- 10 mm), material otel inoxidabil.(Referință: JO-21-122 sau produs alternativ)</t>
  </si>
  <si>
    <t>Foarfece Sims 23cm</t>
  </si>
  <si>
    <t>Ginecologie, Tip Sims Virfuri indoite. Dimensiuni 23cm  (+/- 10 mm), Material inox</t>
  </si>
  <si>
    <t>Forceps biopsie bronhoscop/laringoscop 2.2 mm</t>
  </si>
  <si>
    <t>Forceps biopsie bronhoscop canal 2.2mm. Pentru canalul de biopsie 2.2mm. Lungimea 110cm – 130cm.Prezentarea mostrelor.</t>
  </si>
  <si>
    <t>Forceps biopsie colonoscop</t>
  </si>
  <si>
    <t>Forceps biopsie colonoscop diametrul de 2,8-3,2mm, cu ac,lungimea-230cm (+/- 10 mm)</t>
  </si>
  <si>
    <t>Forceps biopsie gastroscop</t>
  </si>
  <si>
    <t>Forceps biopsie gastroscop diametrul de 2,2-2,8mm,cu ac,lungimea: 160 -180 cm</t>
  </si>
  <si>
    <t xml:space="preserve">Forceps de litoextractie pentru ureteroscop, 1,0 mm., capat distal </t>
  </si>
  <si>
    <t>Forceps de litoextractie pentru ureteroscop, semirigid, lungimea 600 mm (+/- 10 mm). Diametru 1,0 mm., capat distal tip Alligator</t>
  </si>
  <si>
    <t>Forceps de litoextractie pentru ureteroscop, 1,4 mm., cu branse cupe dintate</t>
  </si>
  <si>
    <t>Forceps de litoextractie pentru ureteroscop, semirigid,  lungimea 600 mm(+/- 10 mm). Diametru 1,4 mm., cu branse cupe dintate</t>
  </si>
  <si>
    <t>Forceps de litoextractie pentru ureteroscop, 1,4 mm., cu branse cupe serate</t>
  </si>
  <si>
    <t xml:space="preserve"> Forceps de litoextractie pentru ureteroscop, semirigid,  lungimea 600 mm (+/- 10 mm). Diametru 1,4 mm., cu branse cupe serate</t>
  </si>
  <si>
    <t>Forceps inlaturare capse (dispozitiv de scos capsele de sutura. Din otel inoxidabil L 12cm</t>
  </si>
  <si>
    <t>Forceps inlaturare capse (dispozitiv de scos capsele de sutura. Din otel inoxidabil L 12cm (+-10mm)</t>
  </si>
  <si>
    <t>Forcepsele Tischler Biopsy Punch</t>
  </si>
  <si>
    <t>Forcepsul fabricat din oțel inoxidabil cu arbore de 10"(25,4cm), mușcătura 3x7mm cu blocare ușor de utilizat pentru degetul mare</t>
  </si>
  <si>
    <t>Histerometru Sims 33cm</t>
  </si>
  <si>
    <t>Ginecologie, Tip Sims Dimensiuni 33cm (+-10mm), Material inox</t>
  </si>
  <si>
    <t xml:space="preserve">Histeroscop pentru efectuarea intervențiilor cu funcția de irigare continuă </t>
  </si>
  <si>
    <t>Compatibil cu turnul laparoscopic Richard Wolf; autoclavabil; diametru 7mm, (21Fr.); telescop 4 mm (cu unghi 30 grade); cu 4 canale (1 pentru telescop, 1 pentru instrument de dimensiuni 7 Fr., 2 pentru irigare/aspirare);</t>
  </si>
  <si>
    <t>Injector pentru implantarea lentilelor intraoculare cu o singura mina  (Oftalmologie)</t>
  </si>
  <si>
    <t xml:space="preserve">Sistem de implantare din titan, de multipla folosinta, autoclavabil, cu mecanism tip piston, cu arc interior pentru implantare usoara, precisa si eficienta cu o singura mina compatibil cu cartuse tip A, B, C, D. </t>
  </si>
  <si>
    <t xml:space="preserve">Instrument de extractie a tijelor protetice </t>
  </si>
  <si>
    <t>Lungimea 300 mm (+-10mm). Latimea 17 mm. Reutilizabil, material inox medical, nesteril, duritatea metalului în limitele 50-58 HRC confirmată prin certificat de la producător.</t>
  </si>
  <si>
    <t>Lamă sterilă de utilizare unucă pentru forceps/pensă TERMOCUT</t>
  </si>
  <si>
    <t>Lamă sterilă de utilizare unucă pentru forceps/pensă TERMOCUT, Lg 54,5 mm Lamidey Noury Medical</t>
  </si>
  <si>
    <t>Lingură auriculară</t>
  </si>
  <si>
    <t>Lingură auriculară dublă, cu vîrf ascuțit, metal inoxidabil (Ref.: Л 53)</t>
  </si>
  <si>
    <t>Lingura Folcman</t>
  </si>
  <si>
    <t>Lingura Folkman unică folosință, consta dintr-un mâner la capetele opuse ale căror două părți de lucru înformă de tăvi de diferite dimensiuni.</t>
  </si>
  <si>
    <t>Manipulator lentile intraoculare pentru chirurgia globului ocular  (Oftalmologie)</t>
  </si>
  <si>
    <t>Manipulator intracapsular cu buton la capat tip nasture, angulat la  45 grade , partea lucrativa 10 mm, lungime totala 122 mm (+-10mm) ,din titan</t>
  </si>
  <si>
    <t>Marker lentile torice</t>
  </si>
  <si>
    <t>Inel de măsurare conform Mendez. Gradat de la 0° la 180° la fiecare 10°; diametru interior 12 mm, diametru exterior 19 mm, lungime totală 135 ±5 mm. Cu dinți de fixare atraumatici. Material: titan</t>
  </si>
  <si>
    <t>Osteotom cu mâner din PEEK, cu lame interschimbabile</t>
  </si>
  <si>
    <t>Mâner cu cheie: 1 Bucata; Lama, cu lungimea 45 mm, latimea 10 mm: 2 Bucati; Lama lungimea 78 mm, latimea 25 mm: 2 bucati. Reutilizabil, material inox medical, nesteril, duritatea metalului în limitele 50-58 HRC confirmată prin certificat de la producător.</t>
  </si>
  <si>
    <t>Osteotom incovoiat tip Lexer</t>
  </si>
  <si>
    <t>Lungimea 300 mm (+/-10mm). Latimea lamei 15 mm. Reutilizabil, material inox medical, nesteril, duritatea metalului în limitele 50-58 HRC confirmată prin certificat de la producător.</t>
  </si>
  <si>
    <t>Osteotom tip Hibbs, lama incovoiata</t>
  </si>
  <si>
    <t>Lungimea 240 mm (+/-10mm), latimea 16 mm. Reutilizabil, material inox medical, nesteril, duritatea metalului în limitele 50-58 HRC confirmată prin certificat de la producător.</t>
  </si>
  <si>
    <t>Patent ortopedic (Cleste plat)</t>
  </si>
  <si>
    <t>Lungimea 185 mm (+/-10mm). Reutilizabil, material inox medical, nesteril, duritatea metalului în limitele 50-58 HRC confirmată prin certificat de la producător.</t>
  </si>
  <si>
    <t>Pensă bipolară de coagulare fenestrată ascuţită</t>
  </si>
  <si>
    <t>Pensă bipolară de coagulare fenestrată ascuşită D=5 mm, L=330-350 mm</t>
  </si>
  <si>
    <t>Pensă bipolară de coagulare fenestrată Grasping</t>
  </si>
  <si>
    <t>Pensă bipolară de coagulare fenestrată Grasping D=5 mm, L=330-350 mm</t>
  </si>
  <si>
    <t>Pensă de apucare cu fălci de aligator</t>
  </si>
  <si>
    <t>Diametru 7 Fr., WL 310 (+/-10mm), compatibil cu teacă histeroscopului</t>
  </si>
  <si>
    <t>Pensă Faure  pentru histerectomie (Fiodorov) 210 mm</t>
  </si>
  <si>
    <t>Pensă Faure  pentru histerectomie (Fiodorov) 210 mm  (+/-10mm)</t>
  </si>
  <si>
    <t>Pensa laparoscopică monopolară tip DeBakey</t>
  </si>
  <si>
    <t>Pensa laparoscopică monopolară DeBakey 5 mm, 360 mm (+/-10mm)</t>
  </si>
  <si>
    <t>Pensa laparoscopică monopolară tip Maryland</t>
  </si>
  <si>
    <t>Pensa laparoscopică monopolară Maryland 5 mm, 360 mm (+/-10mm)</t>
  </si>
  <si>
    <t>Pensă legat</t>
  </si>
  <si>
    <t>Pensă pentru înnodarea suturilor conform Kelman-McPherson, cu platformă de legare de 10mm. Angulat. Lungime 85 mm ± 5 mm. Material: titan</t>
  </si>
  <si>
    <t>Pensa Magill</t>
  </si>
  <si>
    <t>Adult, din inox, utilizata in intubatia traheala, mostre</t>
  </si>
  <si>
    <t>Pensă nazală struyken</t>
  </si>
  <si>
    <t xml:space="preserve">Fabricat din oțel inoxidabil.Specificații: lungime -19,5cm ( +/-10mm), lățime-8cm, înălțime-0,5cm </t>
  </si>
  <si>
    <t>Pensă oftalmica anatomica, dreapta 105mm</t>
  </si>
  <si>
    <t>Pensa oftalmica anatomica, dreapta 105mm  (+/-10mm) (Ref.:J-16-131)</t>
  </si>
  <si>
    <t xml:space="preserve">Pensă oftalmica chirurgicala, draepta, 150x 0.6mm </t>
  </si>
  <si>
    <t>Pensa oftalmica chirurgicala, dreapta, 150  (+/-10mm)x 0.6mm (Ref.: П-86)</t>
  </si>
  <si>
    <t>Pensă pentru aplicarea suturii surjet pe intestin</t>
  </si>
  <si>
    <t>Aparat metalic reutilizabil, din oțel inoxidabil medical, cu posibilitatea de sterilizare prin autoclavare,  cu lungimea branșei de lucru de 40 mm</t>
  </si>
  <si>
    <t>Pensă pentru biopsii</t>
  </si>
  <si>
    <t>Lungime 2300 mm (+/-10mm), de unica folosinta, pentru canal de lucru 2.8 mm.</t>
  </si>
  <si>
    <t>Pensă pentru pedicul renal (Fiodorov) 210 mm</t>
  </si>
  <si>
    <t>Pensă pentru pedicul renal (Fiodorov) 210 mm  (+/-10mm), cu branșe curbate cu orificii așă la capătul branșelor)</t>
  </si>
  <si>
    <t>Pensă pentru prins limba Collin</t>
  </si>
  <si>
    <t>Pensă pentru prins limba Collin, Adult, din inox, mostre</t>
  </si>
  <si>
    <t>Pensă pentru sutura în bursă</t>
  </si>
  <si>
    <t>Pensa pentru sutura în bursă, lungimea totala nu  24 cm (±5 cm), din material otel inoxidabil. Marimea branselor 55 mm. Instrumentul dispune de o pereche de fălci dintate de 55 mm care permit fixarea țesuturilor cu siguranță maximă. În plus, rândurile de dinți au canale de ace pe fiecare parte pentru a introduce acele de sutură în timpul prinderii. Se aplică pe bont esofagian sau intestinal, faciliteaza aplicarea suturii in bursă.</t>
  </si>
  <si>
    <t>Pensă Schroeder 25cm</t>
  </si>
  <si>
    <t>Ginecologie, Tip pensa:col uterin: virfuri 1:1 dinti,.Dimensiuni 25cm  (+/-10mm), Material inox</t>
  </si>
  <si>
    <t xml:space="preserve">Pensă tip Billrot 160mm varf moale incovoiat </t>
  </si>
  <si>
    <t xml:space="preserve">Pensa tip Billrot 160mm  (+/-10mm) varf moale incovoiat </t>
  </si>
  <si>
    <t>Pensetă anatomica cu izolare, 250mm</t>
  </si>
  <si>
    <t>Pensetă anatomica cu izolare. L - 250mm (+/-10mm),porţiunea neizolata spre vârf -10 mm lăţimea vârfului 2mm.
♦Reutilizabil, material inox medical.</t>
  </si>
  <si>
    <t>Pensetă de prehensiunea atraumatica endoscopică (Babcook)</t>
  </si>
  <si>
    <t>Pensă de prehensiunea atraumatica endoscopică (Babcook) D-10mm : L-340 ± 30mm, cu mecanism rotator, cu izolator, branşe fenestrate 35 ± 3mm, deschidere cu acţiune dublă, cu seraţii transversale, cu vârfuri bonte, rotunjite, miner cu cremaliera, dezasamblabil, pentru uz multiplu. ♦Reutilizabil, material inox medical.</t>
  </si>
  <si>
    <t>Pensetă tip Maryland de coagulare secţionare si disecţie tehnologie Legasure</t>
  </si>
  <si>
    <t>L-370mm (+/- 10 mm), D- 5mm. Tip Maryland cu vîrfuri bonte, curbate, deschidere cu acţiune dublă, cu seraţii transversale. Reutilizabil, material inox medical</t>
  </si>
  <si>
    <t>Pențetă capsulorexis, l=106 mm</t>
  </si>
  <si>
    <t>Pențetă pentru capsulorhexis, pentru incizie de 2,0 mm. Branșe (capete) subțiri curbate de 11 mm. Mâner rotund. Lungime 106 mm ± 5 mm. Material: oțel inoxidabil. Cu lățimea de deschidere reglabilă prin șurub</t>
  </si>
  <si>
    <t>Perforator tip Punch (găuritor) cu orificiu cu diametrul de 3 mm, pentru fișele la screening neontal</t>
  </si>
  <si>
    <t>Punch (găuritor) cu orificiu cu diametrul de 3 mm, pentru fișele la screening neontal - Pentru determinarea concentrației fenilalaninei din petele de sânge. Cu prezentare de mostre.</t>
  </si>
  <si>
    <t>Perie de curățat (sala Endoscopie), 6mm</t>
  </si>
  <si>
    <t>Perie din partea de curățare a canaleleor: pentru toate endoscoapele cu o lungime de lucru a canalului instrumentului de 1,8 mm sau mai puțin. Perie din partea deschidere a canalului: pentru toate endoscoape cu diametrul canalului instrumentului de 1,2 mm - 6 mm. Conceput pentru a facilita performanță maximă de curățare, asigurând în același timp compatibilitatea cu canalul endoscopului.                                            
Perie mai rigidă - care îi permită curățare instrumentului mai eficientă. Nesteril.</t>
  </si>
  <si>
    <t>Perie de curățat (sala Endoscopie), 8mm</t>
  </si>
  <si>
    <t>Perie de curățat în sala de Endoscopie, 270 x 65 x 8 mm</t>
  </si>
  <si>
    <t>Perie de curățat (sala Endoscopie), 10mm</t>
  </si>
  <si>
    <t>Perie de curățat în sala de Endoscopie, 300 x 100 x 10 mm</t>
  </si>
  <si>
    <t>Perie de curățat (sala Endoscopie), 12mm</t>
  </si>
  <si>
    <t>Perie de curățat în sala de Endoscopie, 270 x 65 x 12 mm</t>
  </si>
  <si>
    <t>Portac laparascopic curbat stanga</t>
  </si>
  <si>
    <t>Portac D-5mm; L-340±30mm, cu branşele bonte, curbate stanga, cu inserţii TC (tungsten Carbide), pentru sutura 2/0- 4/0 , cu miner ergonomie drept, cu clemalieră de dezangajare, pentru uz multiplu. *Reutilizabil, material inox medical.</t>
  </si>
  <si>
    <t>Portac laparascopic drept</t>
  </si>
  <si>
    <t>Portac D-5mm ;L-340±30mm, cu branşele bonte, drepte, cu inserţii TC (tungsten Carbide), pentru sutura 2/0-4/0 , cu miner ergonomie drept, cu clichet de dezangajare, pentru uz multiplu.
* Reutilizabil, material inox medical.</t>
  </si>
  <si>
    <t>Portac MAYO- HEGAR lung. 235 mm</t>
  </si>
  <si>
    <t>Portac tip HEGAR-MAYO, lungime 235 mm (+/- 10 mm), branşe cu micro seraţii de 0,5 mm din aliaj de carbon cu wolfram, drepte, pentru sutură 3/0. Aliajul de carbon cu wolfram va fi specificat pe ambalajul produsului. ♦Reutilizabil, material inox medical.</t>
  </si>
  <si>
    <t>Prechoper</t>
  </si>
  <si>
    <t>Prechoper drept combinat, special conceput pentru nucleele moi și dure, vârfuri de lucru atât rotunjite cât și ascuțite, deschidere maximă de 2,8 mm, lungime 120 ±5 mm. Material: oțel inoxidabil</t>
  </si>
  <si>
    <t>Reducer laparoscopic</t>
  </si>
  <si>
    <t>Reducer laparoscopic de la 10mm la 5 mm</t>
  </si>
  <si>
    <t>Retractor de sold pentru abord minim - invaziv, incovoiat.</t>
  </si>
  <si>
    <t>Lungimea 240 mm  (+/-10mm), latimea 22 mm. Reutilizabil, material inox medical, nesteril, duritatea metalului în limitele 50-58 HRC confirmată prin certificat de la producător.</t>
  </si>
  <si>
    <t>Retractor de tip Hibbs</t>
  </si>
  <si>
    <t>Lungimea 235 mm  (+/-10mm), dinti 25 - 75 mm. Reutilizabil, material inox medical, nesteril, duritatea metalului în limitele 50-58 HRC confirmată prin certificat de la producător.</t>
  </si>
  <si>
    <t>Retractor de tip Hohmann, ingust.</t>
  </si>
  <si>
    <t xml:space="preserve"> Lungimea 240 mm  (+/-10mm), latimea 17 mm. Reutilizabil, material inox medical, nesteril, duritatea metalului în limitele 50-58 HRC confirmată prin certificat de la producător.</t>
  </si>
  <si>
    <t>Retractor de tip Hohmann, mare.</t>
  </si>
  <si>
    <t>Lungimea 260 mm  (+/-10mm), latimea 25 mm, Reutilizabil, material inox medical, nesteril, duritatea metalului în limitele 50-58 HRC confirmată prin certificat de la producător.</t>
  </si>
  <si>
    <t>Retractor laminar tip Inge</t>
  </si>
  <si>
    <t>Lungimea 275 mm  (+/-10mm). Reutilizabil, material inox medical, nesteril, duritatea metalului în limitele 50-58 HRC confirmată prin certificat de la producător.</t>
  </si>
  <si>
    <t>Retractor mecanic Norfolk and Norwich</t>
  </si>
  <si>
    <t>Lungimea 220 mm  (+/-10mm). Reutilizabil, material inox medical, nesteril, duritatea metalului în limitele 50-58 HRC confirmată prin certificat de la producător.</t>
  </si>
  <si>
    <t>Retractor tip Charnley (set de baza)</t>
  </si>
  <si>
    <t>1. Cadru metalic 300-240 mm; 2. Lama mica: lungimea  60 mm (+/-5mm) , dinti 37-25 mm; 3. Lama mare: lungimea 174 mm  (+/-10mm) , dinti 42-25 mm.</t>
  </si>
  <si>
    <t xml:space="preserve">Ridicător de pleoape 11x11mm </t>
  </si>
  <si>
    <t>Ridicător de pleoape 11x11mm (Ref.: В-11)</t>
  </si>
  <si>
    <t xml:space="preserve">Ridicător de pleoape 14x13mm </t>
  </si>
  <si>
    <t>Ridicător de pleoape 14x13mm (REF.: В-13,5)</t>
  </si>
  <si>
    <t>Set pentru drenaj lombar al LCR   (Nch)</t>
  </si>
  <si>
    <t xml:space="preserve">Steril. Conține: un cateter extern de drenaj lombar, un ac trocar din oțel inoxidabil cu vârful îndoit pentru a permite trecerea cateterului sub piele în timpul cateterizării, un conector Luer, o filă de fixare din silicon. </t>
  </si>
  <si>
    <t>Set piese de irigare si aspirare bimanuala (Oftalmologie)</t>
  </si>
  <si>
    <t>Include 2 piese - una pentru irigare cu 2 orificii laterale calibru 21G , alta pentru aspirare cu un orificiu lateral in virf calibru 21G si polisare, titan</t>
  </si>
  <si>
    <t>Sistem inchis de colectare pentru lichid cefalo- rahidian   (Nch)</t>
  </si>
  <si>
    <t xml:space="preserve">Steril. Dotat cu un rezervor cu capac de protecție și filtru hidrofob. Colectorul este gradat ceea ce permite calculul debitului LCR. Rezervorul e montat pe o placa gradata. Tuburi de drenaj cu o supapă anti- reflux și o clemă. Contine robinete cu 3 căi pentru prelevarea de analize, administrarea de medicamente, precum și monitorizarea presiunii intracraniene. Punga de drenaj vol 600ml de unică folosință. </t>
  </si>
  <si>
    <t>Sondă Aspirare</t>
  </si>
  <si>
    <t>Piesă pentru aspirare pentru tehnica bimanuală, 22G, vârf pentru polisarea capsulei, o gaură pe partea superioară de 0.35mm, mâner zimțat, lungime 103mm ± 5 mm. mâner din titan și vârf din oțel inoxidabil.</t>
  </si>
  <si>
    <t>Sonda butonata</t>
  </si>
  <si>
    <t>Sonda butonat instrument utilizat pentru explorarea traiectului unei fistule sau a unei plagi traumatice.
Lungimea 14cm  (+/-10mm). Material inox.</t>
  </si>
  <si>
    <t>Sondă Irigare</t>
  </si>
  <si>
    <t>Piesă pentru irigare pentru tehnica bimanuală, 21G, găuri laterale de 0,35 mm, mâner zimțat, lungime 103 mm ± 5 mm. Material: mâner din titan și vârf din oțel inoxidabil.</t>
  </si>
  <si>
    <t>Spălător trocar, 10mm</t>
  </si>
  <si>
    <t>Spălător trocar, diametru 10 mm, material - cauciuc, reutilizabil, autoclavabil</t>
  </si>
  <si>
    <t>Spălător trocar, 5mm</t>
  </si>
  <si>
    <t>Spălător trocar, diametru 5 mm, material - cauciuc, reutilizabil, autoclavabil</t>
  </si>
  <si>
    <t>Șunt ventriculo-atrial (pentru adulți)  (Nch)</t>
  </si>
  <si>
    <t>Steril, din silicon impregnat cu Barium. Cateter distal (atrial) lungime 420-450mm, diametru intern 1,1-1,5mm, diametru extern 2,5-2,8mm. Cateter ventricular lungime 210-240mm, diametru intern 1,3-1,5mm, diametru extern 2,5-2,8mm. Valva de presiune medie. In set cu trocar maleabil pentru tunelizare subcutana a cateterului, l 360mm.</t>
  </si>
  <si>
    <t>Șunt ventriculo-peritoneal (pentru adulți)</t>
  </si>
  <si>
    <t xml:space="preserve">Steril, din silicon impregnat cu Barium. Cateter distal (abdominal), lungime 1110-1120mm, diametru intern 1,1-1,5mm, diametru extern 2,5-2,8mm. Cateter ventricular, lungime 210-240mm, diametru intern 1,3-1,5mm, diametru extern 2,5-2,8mm. Valva de presiune medie. In set cu trocar maleabil pentru tunelizare subcutana a cateterului, l 550mm. </t>
  </si>
  <si>
    <t>Telescop optic 10 mm cu cuplare rapidă HD, compatibil cu OTV - S 200</t>
  </si>
  <si>
    <t>Telescop optic 10 mm, 0°, D= 10 mm, L=300 - 330 mm cu cuplare rapidă HD , compatibil cu OTV - S 200 şi ESG 400 existent în instituţie, autoclavabil</t>
  </si>
  <si>
    <t>Trocar pentru canulă 11 mm (100mm)</t>
  </si>
  <si>
    <t>Trocar pentru canulă 11 mm, 100± 10 mm lungime ce lucru, cu vârf conic,
♦Reutilizabil, material inox medical.</t>
  </si>
  <si>
    <t>Trocar pentru canulă 5,5-6mm (150mm)</t>
  </si>
  <si>
    <t>Trocar pentru canulă 5,5-6mm, 150± 10 mm lungime de lucru, cu vîrf conic,
♦Reutilizabil, material inox medical.</t>
  </si>
  <si>
    <t>Tub de irigare aspirare laparoscopica</t>
  </si>
  <si>
    <t>Tub de irigare aspirare laparoscopica D- 5mm; L- 330 mm(+/-5mm), cu control biirecţional tip stopcock, cu orificii laterale la vârf.
*Reutilizabil, material inox medical.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</si>
</sst>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00"/>
    <numFmt numFmtId="166" formatCode="#,##0.00;[Red]#,##0.00"/>
    <numFmt numFmtId="167" formatCode="0.00;[Red]0.00"/>
  </numFmts>
  <fonts count="8" x14ac:knownFonts="1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9191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9072D-9C95-43DE-B5BF-C4C9CD1D1B36}">
  <dimension ref="A1:BX810"/>
  <sheetViews>
    <sheetView tabSelected="1" zoomScale="85" zoomScaleNormal="85" workbookViewId="0">
      <pane ySplit="1" topLeftCell="A33" activePane="bottomLeft" state="frozen"/>
      <selection pane="bottomLeft" activeCell="C1" sqref="C1:C1048576"/>
    </sheetView>
  </sheetViews>
  <sheetFormatPr defaultColWidth="12.5703125" defaultRowHeight="37.5" customHeight="1" x14ac:dyDescent="0.25"/>
  <cols>
    <col min="1" max="1" width="9.140625" style="20" customWidth="1"/>
    <col min="2" max="2" width="49" style="46" customWidth="1"/>
    <col min="3" max="3" width="48.85546875" style="47" hidden="1" customWidth="1"/>
    <col min="4" max="4" width="9.140625" style="44" hidden="1" customWidth="1"/>
    <col min="5" max="5" width="13.5703125" style="20" hidden="1" customWidth="1"/>
    <col min="6" max="6" width="18.85546875" style="20" hidden="1" customWidth="1"/>
    <col min="7" max="7" width="13.140625" style="20" hidden="1" customWidth="1"/>
    <col min="8" max="9" width="10.140625" style="20" customWidth="1"/>
    <col min="10" max="12" width="12.5703125" style="20" customWidth="1"/>
    <col min="13" max="13" width="10.140625" style="20" customWidth="1"/>
    <col min="14" max="39" width="12.5703125" style="20" customWidth="1"/>
    <col min="40" max="40" width="10.140625" style="20" customWidth="1"/>
    <col min="41" max="41" width="8.5703125" style="20" customWidth="1"/>
    <col min="42" max="42" width="10.140625" style="20" customWidth="1"/>
    <col min="43" max="44" width="8.5703125" style="20" customWidth="1"/>
    <col min="45" max="45" width="10.140625" style="20" customWidth="1"/>
    <col min="46" max="48" width="12.5703125" style="20" customWidth="1"/>
    <col min="49" max="49" width="10.140625" style="20" customWidth="1"/>
    <col min="50" max="50" width="12.5703125" style="20" customWidth="1"/>
    <col min="51" max="52" width="10.140625" style="20" customWidth="1"/>
    <col min="53" max="66" width="12.5703125" style="20" customWidth="1"/>
    <col min="67" max="70" width="10.140625" style="20" customWidth="1"/>
    <col min="71" max="74" width="12.5703125" style="20" customWidth="1"/>
    <col min="75" max="75" width="12.5703125" style="44"/>
    <col min="76" max="76" width="16.7109375" style="45" customWidth="1"/>
    <col min="77" max="16384" width="12.5703125" style="20"/>
  </cols>
  <sheetData>
    <row r="1" spans="1:76" s="9" customFormat="1" ht="63.75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7" t="s">
        <v>74</v>
      </c>
      <c r="BX1" s="8" t="s">
        <v>75</v>
      </c>
    </row>
    <row r="2" spans="1:76" ht="37.5" customHeight="1" x14ac:dyDescent="0.25">
      <c r="A2" s="10">
        <v>1</v>
      </c>
      <c r="B2" s="11" t="s">
        <v>76</v>
      </c>
      <c r="C2" s="12" t="s">
        <v>77</v>
      </c>
      <c r="D2" s="13" t="s">
        <v>78</v>
      </c>
      <c r="E2" s="13">
        <v>1404</v>
      </c>
      <c r="F2" s="13">
        <f>1170*1.2</f>
        <v>1404</v>
      </c>
      <c r="G2" s="14">
        <v>1404</v>
      </c>
      <c r="H2" s="15"/>
      <c r="I2" s="16"/>
      <c r="J2" s="16"/>
      <c r="K2" s="16"/>
      <c r="L2" s="16"/>
      <c r="M2" s="1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5"/>
      <c r="AO2" s="15"/>
      <c r="AP2" s="15"/>
      <c r="AQ2" s="15"/>
      <c r="AR2" s="15"/>
      <c r="AS2" s="15"/>
      <c r="AT2" s="16"/>
      <c r="AU2" s="16"/>
      <c r="AV2" s="16"/>
      <c r="AW2" s="17">
        <v>1</v>
      </c>
      <c r="AX2" s="16"/>
      <c r="AY2" s="15"/>
      <c r="AZ2" s="15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5"/>
      <c r="BP2" s="15"/>
      <c r="BQ2" s="15"/>
      <c r="BR2" s="15"/>
      <c r="BS2" s="16"/>
      <c r="BT2" s="16"/>
      <c r="BU2" s="16"/>
      <c r="BV2" s="16"/>
      <c r="BW2" s="18">
        <f>SUM(H2:BV2)</f>
        <v>1</v>
      </c>
      <c r="BX2" s="19">
        <v>1170</v>
      </c>
    </row>
    <row r="3" spans="1:76" ht="37.5" customHeight="1" x14ac:dyDescent="0.25">
      <c r="A3" s="10">
        <v>2</v>
      </c>
      <c r="B3" s="11" t="s">
        <v>79</v>
      </c>
      <c r="C3" s="21" t="s">
        <v>80</v>
      </c>
      <c r="D3" s="13" t="s">
        <v>78</v>
      </c>
      <c r="E3" s="22">
        <v>1000</v>
      </c>
      <c r="F3" s="23">
        <f>E3*AW3</f>
        <v>3000</v>
      </c>
      <c r="G3" s="14">
        <v>3000</v>
      </c>
      <c r="H3" s="15"/>
      <c r="I3" s="15"/>
      <c r="J3" s="16"/>
      <c r="K3" s="16"/>
      <c r="L3" s="16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5"/>
      <c r="AO3" s="15"/>
      <c r="AP3" s="15"/>
      <c r="AQ3" s="15"/>
      <c r="AR3" s="15"/>
      <c r="AS3" s="15"/>
      <c r="AT3" s="16"/>
      <c r="AU3" s="16"/>
      <c r="AV3" s="16"/>
      <c r="AW3" s="24">
        <v>3</v>
      </c>
      <c r="AX3" s="16"/>
      <c r="AY3" s="15"/>
      <c r="AZ3" s="15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5"/>
      <c r="BP3" s="15"/>
      <c r="BQ3" s="15"/>
      <c r="BR3" s="15"/>
      <c r="BS3" s="16"/>
      <c r="BT3" s="16"/>
      <c r="BU3" s="16"/>
      <c r="BV3" s="16"/>
      <c r="BW3" s="18">
        <f t="shared" ref="BW3:BW66" si="0">SUM(H3:BV3)</f>
        <v>3</v>
      </c>
      <c r="BX3" s="19">
        <v>2500</v>
      </c>
    </row>
    <row r="4" spans="1:76" ht="37.5" customHeight="1" x14ac:dyDescent="0.25">
      <c r="A4" s="10">
        <v>3</v>
      </c>
      <c r="B4" s="11" t="s">
        <v>81</v>
      </c>
      <c r="C4" s="12" t="s">
        <v>82</v>
      </c>
      <c r="D4" s="13" t="s">
        <v>83</v>
      </c>
      <c r="E4" s="13">
        <v>1800</v>
      </c>
      <c r="F4" s="13">
        <f>1500*1.2</f>
        <v>1800</v>
      </c>
      <c r="G4" s="14">
        <v>1800</v>
      </c>
      <c r="H4" s="15"/>
      <c r="I4" s="15"/>
      <c r="J4" s="16"/>
      <c r="K4" s="16"/>
      <c r="L4" s="16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5"/>
      <c r="AO4" s="15"/>
      <c r="AP4" s="15"/>
      <c r="AQ4" s="15"/>
      <c r="AR4" s="15"/>
      <c r="AS4" s="15"/>
      <c r="AT4" s="16"/>
      <c r="AU4" s="16"/>
      <c r="AV4" s="16"/>
      <c r="AW4" s="17">
        <v>1</v>
      </c>
      <c r="AX4" s="16"/>
      <c r="AY4" s="15"/>
      <c r="AZ4" s="15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5"/>
      <c r="BP4" s="15"/>
      <c r="BQ4" s="15"/>
      <c r="BR4" s="15"/>
      <c r="BS4" s="16"/>
      <c r="BT4" s="16"/>
      <c r="BU4" s="16"/>
      <c r="BV4" s="16"/>
      <c r="BW4" s="18">
        <f t="shared" si="0"/>
        <v>1</v>
      </c>
      <c r="BX4" s="19">
        <v>1500</v>
      </c>
    </row>
    <row r="5" spans="1:76" ht="37.5" customHeight="1" x14ac:dyDescent="0.25">
      <c r="A5" s="10">
        <v>4</v>
      </c>
      <c r="B5" s="25" t="s">
        <v>84</v>
      </c>
      <c r="C5" s="21" t="s">
        <v>85</v>
      </c>
      <c r="D5" s="13" t="s">
        <v>78</v>
      </c>
      <c r="E5" s="22">
        <v>20</v>
      </c>
      <c r="F5" s="22">
        <f>E5*BQ5</f>
        <v>1000</v>
      </c>
      <c r="G5" s="14">
        <v>1000</v>
      </c>
      <c r="H5" s="15"/>
      <c r="I5" s="15"/>
      <c r="J5" s="16"/>
      <c r="K5" s="16"/>
      <c r="L5" s="16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5"/>
      <c r="AO5" s="15"/>
      <c r="AP5" s="15"/>
      <c r="AQ5" s="15"/>
      <c r="AR5" s="15"/>
      <c r="AS5" s="15"/>
      <c r="AT5" s="16"/>
      <c r="AU5" s="16"/>
      <c r="AV5" s="16"/>
      <c r="AW5" s="15"/>
      <c r="AX5" s="16"/>
      <c r="AY5" s="15"/>
      <c r="AZ5" s="15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5"/>
      <c r="BP5" s="15"/>
      <c r="BQ5" s="24">
        <v>50</v>
      </c>
      <c r="BR5" s="15"/>
      <c r="BS5" s="16"/>
      <c r="BT5" s="16"/>
      <c r="BU5" s="16"/>
      <c r="BV5" s="16"/>
      <c r="BW5" s="18">
        <f t="shared" si="0"/>
        <v>50</v>
      </c>
      <c r="BX5" s="19">
        <v>833.34</v>
      </c>
    </row>
    <row r="6" spans="1:76" ht="37.5" customHeight="1" x14ac:dyDescent="0.25">
      <c r="A6" s="10">
        <v>5</v>
      </c>
      <c r="B6" s="11" t="s">
        <v>86</v>
      </c>
      <c r="C6" s="12" t="s">
        <v>87</v>
      </c>
      <c r="D6" s="13" t="s">
        <v>78</v>
      </c>
      <c r="E6" s="26">
        <v>24</v>
      </c>
      <c r="F6" s="26">
        <v>4800</v>
      </c>
      <c r="G6" s="14">
        <v>4800</v>
      </c>
      <c r="H6" s="15"/>
      <c r="I6" s="15"/>
      <c r="J6" s="16"/>
      <c r="K6" s="16"/>
      <c r="L6" s="16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5"/>
      <c r="AO6" s="15"/>
      <c r="AP6" s="15"/>
      <c r="AQ6" s="15"/>
      <c r="AR6" s="15"/>
      <c r="AS6" s="15"/>
      <c r="AT6" s="16"/>
      <c r="AU6" s="16"/>
      <c r="AV6" s="16"/>
      <c r="AW6" s="15"/>
      <c r="AX6" s="16"/>
      <c r="AY6" s="15"/>
      <c r="AZ6" s="15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5"/>
      <c r="BP6" s="15"/>
      <c r="BQ6" s="27">
        <v>200</v>
      </c>
      <c r="BR6" s="15"/>
      <c r="BS6" s="16"/>
      <c r="BT6" s="16"/>
      <c r="BU6" s="16"/>
      <c r="BV6" s="16"/>
      <c r="BW6" s="18">
        <f t="shared" si="0"/>
        <v>200</v>
      </c>
      <c r="BX6" s="19">
        <v>4000</v>
      </c>
    </row>
    <row r="7" spans="1:76" ht="37.5" customHeight="1" x14ac:dyDescent="0.25">
      <c r="A7" s="10">
        <v>6</v>
      </c>
      <c r="B7" s="11" t="s">
        <v>88</v>
      </c>
      <c r="C7" s="12" t="s">
        <v>89</v>
      </c>
      <c r="D7" s="13" t="s">
        <v>78</v>
      </c>
      <c r="E7" s="13">
        <v>1755</v>
      </c>
      <c r="F7" s="10">
        <f>E7*I7</f>
        <v>35100</v>
      </c>
      <c r="G7" s="14">
        <v>35100</v>
      </c>
      <c r="H7" s="15"/>
      <c r="I7" s="17">
        <v>20</v>
      </c>
      <c r="J7" s="16"/>
      <c r="K7" s="16"/>
      <c r="L7" s="16"/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5"/>
      <c r="AO7" s="15"/>
      <c r="AP7" s="15"/>
      <c r="AQ7" s="15"/>
      <c r="AR7" s="15"/>
      <c r="AS7" s="15"/>
      <c r="AT7" s="16"/>
      <c r="AU7" s="16"/>
      <c r="AV7" s="16"/>
      <c r="AW7" s="15"/>
      <c r="AX7" s="16"/>
      <c r="AY7" s="15"/>
      <c r="AZ7" s="15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5"/>
      <c r="BP7" s="15"/>
      <c r="BQ7" s="15"/>
      <c r="BR7" s="15"/>
      <c r="BS7" s="16"/>
      <c r="BT7" s="16"/>
      <c r="BU7" s="16"/>
      <c r="BV7" s="16"/>
      <c r="BW7" s="18">
        <f t="shared" si="0"/>
        <v>20</v>
      </c>
      <c r="BX7" s="19">
        <v>29250</v>
      </c>
    </row>
    <row r="8" spans="1:76" ht="37.5" customHeight="1" x14ac:dyDescent="0.25">
      <c r="A8" s="10">
        <v>7</v>
      </c>
      <c r="B8" s="25" t="s">
        <v>90</v>
      </c>
      <c r="C8" s="21" t="s">
        <v>91</v>
      </c>
      <c r="D8" s="13" t="s">
        <v>78</v>
      </c>
      <c r="E8" s="28">
        <v>2000</v>
      </c>
      <c r="F8" s="23">
        <f>E8*AZ8</f>
        <v>4000</v>
      </c>
      <c r="G8" s="14">
        <v>4000</v>
      </c>
      <c r="H8" s="15"/>
      <c r="I8" s="15"/>
      <c r="J8" s="16"/>
      <c r="K8" s="16"/>
      <c r="L8" s="16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5"/>
      <c r="AO8" s="15"/>
      <c r="AP8" s="15"/>
      <c r="AQ8" s="15"/>
      <c r="AR8" s="15"/>
      <c r="AS8" s="15"/>
      <c r="AT8" s="16"/>
      <c r="AU8" s="16"/>
      <c r="AV8" s="16"/>
      <c r="AW8" s="15"/>
      <c r="AX8" s="16"/>
      <c r="AY8" s="15"/>
      <c r="AZ8" s="24">
        <v>2</v>
      </c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5"/>
      <c r="BP8" s="15"/>
      <c r="BQ8" s="15"/>
      <c r="BR8" s="15"/>
      <c r="BS8" s="16"/>
      <c r="BT8" s="16"/>
      <c r="BU8" s="16"/>
      <c r="BV8" s="16"/>
      <c r="BW8" s="18">
        <f t="shared" si="0"/>
        <v>2</v>
      </c>
      <c r="BX8" s="19">
        <v>3333.34</v>
      </c>
    </row>
    <row r="9" spans="1:76" ht="37.5" customHeight="1" x14ac:dyDescent="0.25">
      <c r="A9" s="10">
        <v>8</v>
      </c>
      <c r="B9" s="25" t="s">
        <v>92</v>
      </c>
      <c r="C9" s="21" t="s">
        <v>93</v>
      </c>
      <c r="D9" s="13" t="s">
        <v>78</v>
      </c>
      <c r="E9" s="13">
        <v>1500</v>
      </c>
      <c r="F9" s="22">
        <f>E9*AN9</f>
        <v>3000</v>
      </c>
      <c r="G9" s="14">
        <v>3000</v>
      </c>
      <c r="H9" s="15"/>
      <c r="I9" s="15"/>
      <c r="J9" s="16"/>
      <c r="K9" s="16"/>
      <c r="L9" s="16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24">
        <v>2</v>
      </c>
      <c r="AO9" s="15"/>
      <c r="AP9" s="15"/>
      <c r="AQ9" s="15"/>
      <c r="AR9" s="15"/>
      <c r="AS9" s="15"/>
      <c r="AT9" s="16"/>
      <c r="AU9" s="16"/>
      <c r="AV9" s="16"/>
      <c r="AW9" s="15"/>
      <c r="AX9" s="16"/>
      <c r="AY9" s="15"/>
      <c r="AZ9" s="15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5"/>
      <c r="BP9" s="15"/>
      <c r="BQ9" s="15"/>
      <c r="BR9" s="15"/>
      <c r="BS9" s="16"/>
      <c r="BT9" s="16"/>
      <c r="BU9" s="16"/>
      <c r="BV9" s="16"/>
      <c r="BW9" s="18">
        <f t="shared" si="0"/>
        <v>2</v>
      </c>
      <c r="BX9" s="19">
        <v>2500</v>
      </c>
    </row>
    <row r="10" spans="1:76" ht="37.5" customHeight="1" x14ac:dyDescent="0.25">
      <c r="A10" s="10">
        <v>9</v>
      </c>
      <c r="B10" s="11" t="s">
        <v>94</v>
      </c>
      <c r="C10" s="12" t="s">
        <v>95</v>
      </c>
      <c r="D10" s="13" t="s">
        <v>78</v>
      </c>
      <c r="E10" s="28">
        <v>3000</v>
      </c>
      <c r="F10" s="28">
        <f>E10*AZ10</f>
        <v>6000</v>
      </c>
      <c r="G10" s="14">
        <v>6000</v>
      </c>
      <c r="H10" s="15"/>
      <c r="I10" s="15"/>
      <c r="J10" s="16"/>
      <c r="K10" s="16"/>
      <c r="L10" s="16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5"/>
      <c r="AO10" s="15"/>
      <c r="AP10" s="15"/>
      <c r="AQ10" s="15"/>
      <c r="AR10" s="15"/>
      <c r="AS10" s="15"/>
      <c r="AT10" s="16"/>
      <c r="AU10" s="16"/>
      <c r="AV10" s="16"/>
      <c r="AW10" s="15"/>
      <c r="AX10" s="16"/>
      <c r="AY10" s="15"/>
      <c r="AZ10" s="17">
        <v>2</v>
      </c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5"/>
      <c r="BP10" s="15"/>
      <c r="BQ10" s="15"/>
      <c r="BR10" s="15"/>
      <c r="BS10" s="16"/>
      <c r="BT10" s="16"/>
      <c r="BU10" s="16"/>
      <c r="BV10" s="16"/>
      <c r="BW10" s="18">
        <f t="shared" si="0"/>
        <v>2</v>
      </c>
      <c r="BX10" s="19">
        <v>5000</v>
      </c>
    </row>
    <row r="11" spans="1:76" ht="37.5" customHeight="1" x14ac:dyDescent="0.25">
      <c r="A11" s="10">
        <v>10</v>
      </c>
      <c r="B11" s="11" t="s">
        <v>96</v>
      </c>
      <c r="C11" s="12" t="s">
        <v>97</v>
      </c>
      <c r="D11" s="13" t="s">
        <v>78</v>
      </c>
      <c r="E11" s="13">
        <v>750</v>
      </c>
      <c r="F11" s="10">
        <v>1500</v>
      </c>
      <c r="G11" s="14">
        <v>1500</v>
      </c>
      <c r="H11" s="15"/>
      <c r="I11" s="15"/>
      <c r="J11" s="16"/>
      <c r="K11" s="16"/>
      <c r="L11" s="16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5"/>
      <c r="AO11" s="15"/>
      <c r="AP11" s="15"/>
      <c r="AQ11" s="15"/>
      <c r="AR11" s="15"/>
      <c r="AS11" s="15"/>
      <c r="AT11" s="16"/>
      <c r="AU11" s="16"/>
      <c r="AV11" s="16"/>
      <c r="AW11" s="17">
        <v>2</v>
      </c>
      <c r="AX11" s="16"/>
      <c r="AY11" s="15"/>
      <c r="AZ11" s="15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5"/>
      <c r="BP11" s="15"/>
      <c r="BQ11" s="15"/>
      <c r="BR11" s="15"/>
      <c r="BS11" s="16"/>
      <c r="BT11" s="16"/>
      <c r="BU11" s="16"/>
      <c r="BV11" s="16"/>
      <c r="BW11" s="18">
        <f t="shared" si="0"/>
        <v>2</v>
      </c>
      <c r="BX11" s="19">
        <v>1250</v>
      </c>
    </row>
    <row r="12" spans="1:76" ht="37.5" customHeight="1" x14ac:dyDescent="0.25">
      <c r="A12" s="10">
        <v>11</v>
      </c>
      <c r="B12" s="25" t="s">
        <v>98</v>
      </c>
      <c r="C12" s="21" t="s">
        <v>99</v>
      </c>
      <c r="D12" s="13" t="s">
        <v>78</v>
      </c>
      <c r="E12" s="28">
        <v>280</v>
      </c>
      <c r="F12" s="23">
        <f>E12*AW12</f>
        <v>560</v>
      </c>
      <c r="G12" s="14">
        <v>560</v>
      </c>
      <c r="H12" s="15"/>
      <c r="I12" s="15"/>
      <c r="J12" s="16"/>
      <c r="K12" s="16"/>
      <c r="L12" s="16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5"/>
      <c r="AO12" s="15"/>
      <c r="AP12" s="15"/>
      <c r="AQ12" s="15"/>
      <c r="AR12" s="15"/>
      <c r="AS12" s="15"/>
      <c r="AT12" s="16"/>
      <c r="AU12" s="16"/>
      <c r="AV12" s="16"/>
      <c r="AW12" s="24">
        <v>2</v>
      </c>
      <c r="AX12" s="16"/>
      <c r="AY12" s="15"/>
      <c r="AZ12" s="15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5"/>
      <c r="BP12" s="15"/>
      <c r="BQ12" s="15"/>
      <c r="BR12" s="15"/>
      <c r="BS12" s="16"/>
      <c r="BT12" s="16"/>
      <c r="BU12" s="16"/>
      <c r="BV12" s="16"/>
      <c r="BW12" s="18">
        <f t="shared" si="0"/>
        <v>2</v>
      </c>
      <c r="BX12" s="19">
        <v>466.67</v>
      </c>
    </row>
    <row r="13" spans="1:76" ht="37.5" customHeight="1" x14ac:dyDescent="0.25">
      <c r="A13" s="10">
        <v>12</v>
      </c>
      <c r="B13" s="25" t="s">
        <v>100</v>
      </c>
      <c r="C13" s="21" t="s">
        <v>101</v>
      </c>
      <c r="D13" s="13" t="s">
        <v>78</v>
      </c>
      <c r="E13" s="28">
        <v>280</v>
      </c>
      <c r="F13" s="23">
        <f>E13*AW13</f>
        <v>560</v>
      </c>
      <c r="G13" s="14">
        <v>560</v>
      </c>
      <c r="H13" s="15"/>
      <c r="I13" s="15"/>
      <c r="J13" s="16"/>
      <c r="K13" s="16"/>
      <c r="L13" s="16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5"/>
      <c r="AO13" s="15"/>
      <c r="AP13" s="15"/>
      <c r="AQ13" s="15"/>
      <c r="AR13" s="15"/>
      <c r="AS13" s="15"/>
      <c r="AT13" s="16"/>
      <c r="AU13" s="16"/>
      <c r="AV13" s="16"/>
      <c r="AW13" s="24">
        <v>2</v>
      </c>
      <c r="AX13" s="16"/>
      <c r="AY13" s="15"/>
      <c r="AZ13" s="15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5"/>
      <c r="BP13" s="15"/>
      <c r="BQ13" s="15"/>
      <c r="BR13" s="15"/>
      <c r="BS13" s="16"/>
      <c r="BT13" s="16"/>
      <c r="BU13" s="16"/>
      <c r="BV13" s="16"/>
      <c r="BW13" s="18">
        <f t="shared" si="0"/>
        <v>2</v>
      </c>
      <c r="BX13" s="19">
        <v>466.67</v>
      </c>
    </row>
    <row r="14" spans="1:76" ht="37.5" customHeight="1" x14ac:dyDescent="0.25">
      <c r="A14" s="10">
        <v>13</v>
      </c>
      <c r="B14" s="11" t="s">
        <v>102</v>
      </c>
      <c r="C14" s="12" t="s">
        <v>103</v>
      </c>
      <c r="D14" s="13" t="s">
        <v>78</v>
      </c>
      <c r="E14" s="13">
        <v>300</v>
      </c>
      <c r="F14" s="13">
        <f>E14*M14</f>
        <v>1800</v>
      </c>
      <c r="G14" s="14">
        <v>1800</v>
      </c>
      <c r="H14" s="15"/>
      <c r="I14" s="15"/>
      <c r="J14" s="16"/>
      <c r="K14" s="16"/>
      <c r="L14" s="16"/>
      <c r="M14" s="17">
        <v>6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5"/>
      <c r="AO14" s="15"/>
      <c r="AP14" s="15"/>
      <c r="AQ14" s="15"/>
      <c r="AR14" s="15"/>
      <c r="AS14" s="15"/>
      <c r="AT14" s="16"/>
      <c r="AU14" s="16"/>
      <c r="AV14" s="16"/>
      <c r="AW14" s="15"/>
      <c r="AX14" s="16"/>
      <c r="AY14" s="15"/>
      <c r="AZ14" s="15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5"/>
      <c r="BP14" s="15"/>
      <c r="BQ14" s="15"/>
      <c r="BR14" s="15"/>
      <c r="BS14" s="16"/>
      <c r="BT14" s="16"/>
      <c r="BU14" s="16"/>
      <c r="BV14" s="16"/>
      <c r="BW14" s="18">
        <f t="shared" si="0"/>
        <v>6</v>
      </c>
      <c r="BX14" s="19">
        <v>1500</v>
      </c>
    </row>
    <row r="15" spans="1:76" ht="37.5" customHeight="1" x14ac:dyDescent="0.25">
      <c r="A15" s="10">
        <v>14</v>
      </c>
      <c r="B15" s="25" t="s">
        <v>104</v>
      </c>
      <c r="C15" s="21" t="s">
        <v>105</v>
      </c>
      <c r="D15" s="13" t="s">
        <v>78</v>
      </c>
      <c r="E15" s="13">
        <v>2000</v>
      </c>
      <c r="F15" s="22">
        <v>12000</v>
      </c>
      <c r="G15" s="14">
        <v>12000</v>
      </c>
      <c r="H15" s="15"/>
      <c r="I15" s="15"/>
      <c r="J15" s="16"/>
      <c r="K15" s="16"/>
      <c r="L15" s="16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24">
        <v>6</v>
      </c>
      <c r="AO15" s="15"/>
      <c r="AP15" s="15"/>
      <c r="AQ15" s="15"/>
      <c r="AR15" s="15"/>
      <c r="AS15" s="15"/>
      <c r="AT15" s="16"/>
      <c r="AU15" s="16"/>
      <c r="AV15" s="16"/>
      <c r="AW15" s="15"/>
      <c r="AX15" s="16"/>
      <c r="AY15" s="15"/>
      <c r="AZ15" s="15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5"/>
      <c r="BP15" s="15"/>
      <c r="BQ15" s="15"/>
      <c r="BR15" s="15"/>
      <c r="BS15" s="16"/>
      <c r="BT15" s="16"/>
      <c r="BU15" s="16"/>
      <c r="BV15" s="16"/>
      <c r="BW15" s="18">
        <f t="shared" si="0"/>
        <v>6</v>
      </c>
      <c r="BX15" s="19">
        <v>10000</v>
      </c>
    </row>
    <row r="16" spans="1:76" ht="37.5" customHeight="1" x14ac:dyDescent="0.25">
      <c r="A16" s="10">
        <v>15</v>
      </c>
      <c r="B16" s="11" t="s">
        <v>106</v>
      </c>
      <c r="C16" s="12" t="s">
        <v>107</v>
      </c>
      <c r="D16" s="13" t="s">
        <v>78</v>
      </c>
      <c r="E16" s="13">
        <v>1128</v>
      </c>
      <c r="F16" s="13">
        <f>940*1.2</f>
        <v>1128</v>
      </c>
      <c r="G16" s="14">
        <v>1128</v>
      </c>
      <c r="H16" s="15"/>
      <c r="I16" s="15"/>
      <c r="J16" s="16"/>
      <c r="K16" s="16"/>
      <c r="L16" s="16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/>
      <c r="AO16" s="15"/>
      <c r="AP16" s="15"/>
      <c r="AQ16" s="15"/>
      <c r="AR16" s="15"/>
      <c r="AS16" s="15"/>
      <c r="AT16" s="16"/>
      <c r="AU16" s="16"/>
      <c r="AV16" s="16"/>
      <c r="AW16" s="17">
        <v>1</v>
      </c>
      <c r="AX16" s="16"/>
      <c r="AY16" s="15"/>
      <c r="AZ16" s="15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5"/>
      <c r="BP16" s="15"/>
      <c r="BQ16" s="15"/>
      <c r="BR16" s="15"/>
      <c r="BS16" s="16"/>
      <c r="BT16" s="16"/>
      <c r="BU16" s="16"/>
      <c r="BV16" s="16"/>
      <c r="BW16" s="18">
        <f t="shared" si="0"/>
        <v>1</v>
      </c>
      <c r="BX16" s="19">
        <v>940</v>
      </c>
    </row>
    <row r="17" spans="1:76" ht="37.5" customHeight="1" x14ac:dyDescent="0.25">
      <c r="A17" s="10">
        <v>16</v>
      </c>
      <c r="B17" s="11" t="s">
        <v>108</v>
      </c>
      <c r="C17" s="29" t="s">
        <v>109</v>
      </c>
      <c r="D17" s="13" t="s">
        <v>78</v>
      </c>
      <c r="E17" s="30">
        <v>200</v>
      </c>
      <c r="F17" s="22">
        <f>E17*BR17</f>
        <v>1200</v>
      </c>
      <c r="G17" s="14">
        <v>1200</v>
      </c>
      <c r="H17" s="15"/>
      <c r="I17" s="15"/>
      <c r="J17" s="16"/>
      <c r="K17" s="16"/>
      <c r="L17" s="16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6"/>
      <c r="AU17" s="16"/>
      <c r="AV17" s="16"/>
      <c r="AW17" s="15"/>
      <c r="AX17" s="16"/>
      <c r="AY17" s="15"/>
      <c r="AZ17" s="15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5"/>
      <c r="BP17" s="15"/>
      <c r="BQ17" s="15"/>
      <c r="BR17" s="27">
        <v>6</v>
      </c>
      <c r="BS17" s="16"/>
      <c r="BT17" s="16"/>
      <c r="BU17" s="16"/>
      <c r="BV17" s="16"/>
      <c r="BW17" s="18">
        <f t="shared" si="0"/>
        <v>6</v>
      </c>
      <c r="BX17" s="19">
        <v>1000</v>
      </c>
    </row>
    <row r="18" spans="1:76" ht="37.5" customHeight="1" x14ac:dyDescent="0.25">
      <c r="A18" s="10">
        <v>17</v>
      </c>
      <c r="B18" s="11" t="s">
        <v>110</v>
      </c>
      <c r="C18" s="12" t="s">
        <v>111</v>
      </c>
      <c r="D18" s="13" t="s">
        <v>78</v>
      </c>
      <c r="E18" s="13">
        <v>936</v>
      </c>
      <c r="F18" s="13">
        <f>780*1.2</f>
        <v>936</v>
      </c>
      <c r="G18" s="14">
        <v>936</v>
      </c>
      <c r="H18" s="15"/>
      <c r="I18" s="15"/>
      <c r="J18" s="16"/>
      <c r="K18" s="16"/>
      <c r="L18" s="16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/>
      <c r="AO18" s="15"/>
      <c r="AP18" s="15"/>
      <c r="AQ18" s="15"/>
      <c r="AR18" s="15"/>
      <c r="AS18" s="15"/>
      <c r="AT18" s="16"/>
      <c r="AU18" s="16"/>
      <c r="AV18" s="16"/>
      <c r="AW18" s="17">
        <v>1</v>
      </c>
      <c r="AX18" s="16"/>
      <c r="AY18" s="15"/>
      <c r="AZ18" s="15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5"/>
      <c r="BP18" s="15"/>
      <c r="BQ18" s="15"/>
      <c r="BR18" s="15"/>
      <c r="BS18" s="16"/>
      <c r="BT18" s="16"/>
      <c r="BU18" s="16"/>
      <c r="BV18" s="16"/>
      <c r="BW18" s="18">
        <f t="shared" si="0"/>
        <v>1</v>
      </c>
      <c r="BX18" s="19">
        <v>780</v>
      </c>
    </row>
    <row r="19" spans="1:76" ht="37.5" customHeight="1" x14ac:dyDescent="0.25">
      <c r="A19" s="10">
        <v>18</v>
      </c>
      <c r="B19" s="11" t="s">
        <v>112</v>
      </c>
      <c r="C19" s="12" t="s">
        <v>113</v>
      </c>
      <c r="D19" s="13" t="s">
        <v>78</v>
      </c>
      <c r="E19" s="13">
        <v>1128</v>
      </c>
      <c r="F19" s="10">
        <f>940*1.2</f>
        <v>1128</v>
      </c>
      <c r="G19" s="14">
        <v>1128</v>
      </c>
      <c r="H19" s="15"/>
      <c r="I19" s="15"/>
      <c r="J19" s="16"/>
      <c r="K19" s="16"/>
      <c r="L19" s="16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/>
      <c r="AO19" s="15"/>
      <c r="AP19" s="15"/>
      <c r="AQ19" s="15"/>
      <c r="AR19" s="15"/>
      <c r="AS19" s="15"/>
      <c r="AT19" s="16"/>
      <c r="AU19" s="16"/>
      <c r="AV19" s="16"/>
      <c r="AW19" s="17">
        <v>1</v>
      </c>
      <c r="AX19" s="16"/>
      <c r="AY19" s="15"/>
      <c r="AZ19" s="15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5"/>
      <c r="BP19" s="15"/>
      <c r="BQ19" s="15"/>
      <c r="BR19" s="15"/>
      <c r="BS19" s="16"/>
      <c r="BT19" s="16"/>
      <c r="BU19" s="16"/>
      <c r="BV19" s="16"/>
      <c r="BW19" s="18">
        <f t="shared" si="0"/>
        <v>1</v>
      </c>
      <c r="BX19" s="19">
        <v>940</v>
      </c>
    </row>
    <row r="20" spans="1:76" ht="37.5" customHeight="1" x14ac:dyDescent="0.25">
      <c r="A20" s="10">
        <v>19</v>
      </c>
      <c r="B20" s="11" t="s">
        <v>114</v>
      </c>
      <c r="C20" s="12" t="s">
        <v>115</v>
      </c>
      <c r="D20" s="13" t="s">
        <v>78</v>
      </c>
      <c r="E20" s="13">
        <v>480</v>
      </c>
      <c r="F20" s="13">
        <f>400*1.2</f>
        <v>480</v>
      </c>
      <c r="G20" s="14">
        <v>480</v>
      </c>
      <c r="H20" s="15"/>
      <c r="I20" s="15"/>
      <c r="J20" s="16"/>
      <c r="K20" s="16"/>
      <c r="L20" s="16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5"/>
      <c r="AO20" s="15"/>
      <c r="AP20" s="15"/>
      <c r="AQ20" s="15"/>
      <c r="AR20" s="15"/>
      <c r="AS20" s="15"/>
      <c r="AT20" s="16"/>
      <c r="AU20" s="16"/>
      <c r="AV20" s="16"/>
      <c r="AW20" s="17">
        <v>1</v>
      </c>
      <c r="AX20" s="16"/>
      <c r="AY20" s="15"/>
      <c r="AZ20" s="15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5"/>
      <c r="BP20" s="15"/>
      <c r="BQ20" s="15"/>
      <c r="BR20" s="16"/>
      <c r="BS20" s="16"/>
      <c r="BT20" s="16"/>
      <c r="BU20" s="16"/>
      <c r="BV20" s="16"/>
      <c r="BW20" s="18">
        <f t="shared" si="0"/>
        <v>1</v>
      </c>
      <c r="BX20" s="19">
        <v>400</v>
      </c>
    </row>
    <row r="21" spans="1:76" ht="37.5" customHeight="1" x14ac:dyDescent="0.25">
      <c r="A21" s="10">
        <v>20</v>
      </c>
      <c r="B21" s="11" t="s">
        <v>116</v>
      </c>
      <c r="C21" s="12" t="s">
        <v>117</v>
      </c>
      <c r="D21" s="13" t="s">
        <v>78</v>
      </c>
      <c r="E21" s="31">
        <v>193.72</v>
      </c>
      <c r="F21" s="31">
        <v>61990.400000000001</v>
      </c>
      <c r="G21" s="14">
        <v>61990.400000000001</v>
      </c>
      <c r="H21" s="15"/>
      <c r="I21" s="15"/>
      <c r="J21" s="16"/>
      <c r="K21" s="16"/>
      <c r="L21" s="16"/>
      <c r="M21" s="16">
        <v>20</v>
      </c>
      <c r="N21" s="16">
        <v>10</v>
      </c>
      <c r="O21" s="16"/>
      <c r="P21" s="16">
        <v>4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>
        <v>4</v>
      </c>
      <c r="AC21" s="16"/>
      <c r="AD21" s="16"/>
      <c r="AE21" s="16"/>
      <c r="AF21" s="16"/>
      <c r="AG21" s="16"/>
      <c r="AH21" s="16"/>
      <c r="AI21" s="16"/>
      <c r="AJ21" s="16"/>
      <c r="AK21" s="16">
        <v>100</v>
      </c>
      <c r="AL21" s="16"/>
      <c r="AM21" s="16"/>
      <c r="AN21" s="16">
        <v>10</v>
      </c>
      <c r="AO21" s="16"/>
      <c r="AP21" s="16">
        <v>45</v>
      </c>
      <c r="AQ21" s="16">
        <v>5</v>
      </c>
      <c r="AR21" s="16">
        <v>7</v>
      </c>
      <c r="AS21" s="16">
        <v>15</v>
      </c>
      <c r="AT21" s="16"/>
      <c r="AU21" s="16"/>
      <c r="AV21" s="16"/>
      <c r="AW21" s="16">
        <v>27</v>
      </c>
      <c r="AX21" s="16">
        <v>6</v>
      </c>
      <c r="AY21" s="16">
        <v>5</v>
      </c>
      <c r="AZ21" s="16"/>
      <c r="BA21" s="16"/>
      <c r="BB21" s="16">
        <v>2</v>
      </c>
      <c r="BC21" s="16">
        <v>25</v>
      </c>
      <c r="BD21" s="16"/>
      <c r="BE21" s="16"/>
      <c r="BF21" s="16"/>
      <c r="BG21" s="16"/>
      <c r="BH21" s="16"/>
      <c r="BI21" s="16"/>
      <c r="BJ21" s="16">
        <v>1</v>
      </c>
      <c r="BK21" s="16"/>
      <c r="BL21" s="16">
        <v>13</v>
      </c>
      <c r="BM21" s="16"/>
      <c r="BN21" s="16"/>
      <c r="BO21" s="16"/>
      <c r="BP21" s="16">
        <v>2</v>
      </c>
      <c r="BQ21" s="16"/>
      <c r="BR21" s="16"/>
      <c r="BS21" s="16">
        <v>15</v>
      </c>
      <c r="BT21" s="16">
        <v>4</v>
      </c>
      <c r="BU21" s="16"/>
      <c r="BV21" s="16"/>
      <c r="BW21" s="18">
        <f t="shared" si="0"/>
        <v>320</v>
      </c>
      <c r="BX21" s="19">
        <v>51658.670000000006</v>
      </c>
    </row>
    <row r="22" spans="1:76" ht="37.5" customHeight="1" x14ac:dyDescent="0.25">
      <c r="A22" s="10">
        <v>21</v>
      </c>
      <c r="B22" s="11" t="s">
        <v>118</v>
      </c>
      <c r="C22" s="12" t="s">
        <v>119</v>
      </c>
      <c r="D22" s="13" t="s">
        <v>78</v>
      </c>
      <c r="E22" s="31">
        <v>193.72</v>
      </c>
      <c r="F22" s="31">
        <v>36031.919999999998</v>
      </c>
      <c r="G22" s="14">
        <v>36031.919999999998</v>
      </c>
      <c r="H22" s="15"/>
      <c r="I22" s="15"/>
      <c r="J22" s="16"/>
      <c r="K22" s="16"/>
      <c r="L22" s="16">
        <v>3</v>
      </c>
      <c r="M22" s="16"/>
      <c r="N22" s="16">
        <v>10</v>
      </c>
      <c r="O22" s="16"/>
      <c r="P22" s="16">
        <v>4</v>
      </c>
      <c r="Q22" s="16">
        <v>8</v>
      </c>
      <c r="R22" s="16"/>
      <c r="S22" s="16"/>
      <c r="T22" s="16"/>
      <c r="U22" s="16"/>
      <c r="V22" s="16"/>
      <c r="W22" s="16"/>
      <c r="X22" s="16">
        <v>5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>
        <v>4</v>
      </c>
      <c r="AN22" s="16">
        <v>15</v>
      </c>
      <c r="AO22" s="16"/>
      <c r="AP22" s="16">
        <v>10</v>
      </c>
      <c r="AQ22" s="16"/>
      <c r="AR22" s="16"/>
      <c r="AS22" s="16">
        <v>10</v>
      </c>
      <c r="AT22" s="16"/>
      <c r="AU22" s="16"/>
      <c r="AV22" s="16">
        <v>5</v>
      </c>
      <c r="AW22" s="16">
        <v>4</v>
      </c>
      <c r="AX22" s="16"/>
      <c r="AY22" s="16">
        <v>20</v>
      </c>
      <c r="AZ22" s="16"/>
      <c r="BA22" s="16"/>
      <c r="BB22" s="16"/>
      <c r="BC22" s="16">
        <v>26</v>
      </c>
      <c r="BD22" s="16"/>
      <c r="BE22" s="16">
        <v>2</v>
      </c>
      <c r="BF22" s="16"/>
      <c r="BG22" s="16"/>
      <c r="BH22" s="16">
        <v>25</v>
      </c>
      <c r="BI22" s="16"/>
      <c r="BJ22" s="16">
        <v>6</v>
      </c>
      <c r="BK22" s="16"/>
      <c r="BL22" s="16"/>
      <c r="BM22" s="16"/>
      <c r="BN22" s="16">
        <v>15</v>
      </c>
      <c r="BO22" s="16"/>
      <c r="BP22" s="16"/>
      <c r="BQ22" s="16"/>
      <c r="BR22" s="16"/>
      <c r="BS22" s="16"/>
      <c r="BT22" s="16">
        <v>4</v>
      </c>
      <c r="BU22" s="16"/>
      <c r="BV22" s="16">
        <v>10</v>
      </c>
      <c r="BW22" s="18">
        <f t="shared" si="0"/>
        <v>186</v>
      </c>
      <c r="BX22" s="19">
        <v>30026.6</v>
      </c>
    </row>
    <row r="23" spans="1:76" ht="37.5" customHeight="1" x14ac:dyDescent="0.25">
      <c r="A23" s="10">
        <v>22</v>
      </c>
      <c r="B23" s="11" t="s">
        <v>120</v>
      </c>
      <c r="C23" s="12" t="s">
        <v>121</v>
      </c>
      <c r="D23" s="13" t="s">
        <v>78</v>
      </c>
      <c r="E23" s="31">
        <v>193.72</v>
      </c>
      <c r="F23" s="31">
        <v>1393815.4</v>
      </c>
      <c r="G23" s="14">
        <v>1393815.4</v>
      </c>
      <c r="H23" s="15"/>
      <c r="I23" s="15"/>
      <c r="J23" s="16"/>
      <c r="K23" s="16">
        <v>3</v>
      </c>
      <c r="L23" s="16"/>
      <c r="M23" s="16"/>
      <c r="N23" s="16">
        <v>10</v>
      </c>
      <c r="O23" s="16"/>
      <c r="P23" s="16">
        <v>4</v>
      </c>
      <c r="Q23" s="16"/>
      <c r="R23" s="16"/>
      <c r="S23" s="16"/>
      <c r="T23" s="16"/>
      <c r="U23" s="16"/>
      <c r="V23" s="16"/>
      <c r="W23" s="16"/>
      <c r="X23" s="16">
        <v>15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>
        <v>5</v>
      </c>
      <c r="AO23" s="16">
        <v>57</v>
      </c>
      <c r="AP23" s="16">
        <v>16</v>
      </c>
      <c r="AQ23" s="16">
        <v>5</v>
      </c>
      <c r="AR23" s="16">
        <v>2</v>
      </c>
      <c r="AS23" s="16">
        <v>15</v>
      </c>
      <c r="AT23" s="16"/>
      <c r="AU23" s="16"/>
      <c r="AV23" s="16">
        <v>4</v>
      </c>
      <c r="AW23" s="16">
        <v>1</v>
      </c>
      <c r="AX23" s="16"/>
      <c r="AY23" s="16">
        <v>7000</v>
      </c>
      <c r="AZ23" s="16">
        <v>10</v>
      </c>
      <c r="BA23" s="16"/>
      <c r="BB23" s="16"/>
      <c r="BC23" s="16">
        <v>11</v>
      </c>
      <c r="BD23" s="16">
        <v>10</v>
      </c>
      <c r="BE23" s="16"/>
      <c r="BF23" s="16"/>
      <c r="BG23" s="16"/>
      <c r="BH23" s="16"/>
      <c r="BI23" s="16"/>
      <c r="BJ23" s="16">
        <v>10</v>
      </c>
      <c r="BK23" s="16"/>
      <c r="BL23" s="16"/>
      <c r="BM23" s="16"/>
      <c r="BN23" s="16"/>
      <c r="BO23" s="16">
        <v>5</v>
      </c>
      <c r="BP23" s="16">
        <v>8</v>
      </c>
      <c r="BQ23" s="16"/>
      <c r="BR23" s="16"/>
      <c r="BS23" s="16"/>
      <c r="BT23" s="16">
        <v>4</v>
      </c>
      <c r="BU23" s="16"/>
      <c r="BV23" s="16"/>
      <c r="BW23" s="18">
        <f t="shared" si="0"/>
        <v>7195</v>
      </c>
      <c r="BX23" s="19">
        <v>1161512.8400000001</v>
      </c>
    </row>
    <row r="24" spans="1:76" ht="37.5" customHeight="1" x14ac:dyDescent="0.25">
      <c r="A24" s="10">
        <v>23</v>
      </c>
      <c r="B24" s="11" t="s">
        <v>122</v>
      </c>
      <c r="C24" s="12" t="s">
        <v>123</v>
      </c>
      <c r="D24" s="13" t="s">
        <v>78</v>
      </c>
      <c r="E24" s="31">
        <v>193.72</v>
      </c>
      <c r="F24" s="31">
        <v>23633.84</v>
      </c>
      <c r="G24" s="14">
        <v>23633.84</v>
      </c>
      <c r="H24" s="15"/>
      <c r="I24" s="15"/>
      <c r="J24" s="16"/>
      <c r="K24" s="16"/>
      <c r="L24" s="16"/>
      <c r="M24" s="16"/>
      <c r="N24" s="16">
        <v>10</v>
      </c>
      <c r="O24" s="16"/>
      <c r="P24" s="16">
        <v>4</v>
      </c>
      <c r="Q24" s="16"/>
      <c r="R24" s="16"/>
      <c r="S24" s="16"/>
      <c r="T24" s="16">
        <v>2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>
        <v>2</v>
      </c>
      <c r="AG24" s="16"/>
      <c r="AH24" s="16"/>
      <c r="AI24" s="16"/>
      <c r="AJ24" s="16"/>
      <c r="AK24" s="16"/>
      <c r="AL24" s="16"/>
      <c r="AM24" s="16"/>
      <c r="AN24" s="16">
        <v>50</v>
      </c>
      <c r="AO24" s="16"/>
      <c r="AP24" s="16">
        <v>10</v>
      </c>
      <c r="AQ24" s="16"/>
      <c r="AR24" s="16"/>
      <c r="AS24" s="16">
        <v>10</v>
      </c>
      <c r="AT24" s="16">
        <v>5</v>
      </c>
      <c r="AU24" s="16"/>
      <c r="AV24" s="16"/>
      <c r="AW24" s="16">
        <v>2</v>
      </c>
      <c r="AX24" s="16"/>
      <c r="AY24" s="16">
        <v>5</v>
      </c>
      <c r="AZ24" s="16"/>
      <c r="BA24" s="16"/>
      <c r="BB24" s="16"/>
      <c r="BC24" s="16">
        <v>2</v>
      </c>
      <c r="BD24" s="16"/>
      <c r="BE24" s="16">
        <v>2</v>
      </c>
      <c r="BF24" s="16"/>
      <c r="BG24" s="16"/>
      <c r="BH24" s="16"/>
      <c r="BI24" s="16"/>
      <c r="BJ24" s="16">
        <v>8</v>
      </c>
      <c r="BK24" s="16"/>
      <c r="BL24" s="16">
        <v>5</v>
      </c>
      <c r="BM24" s="16"/>
      <c r="BN24" s="16"/>
      <c r="BO24" s="16">
        <v>5</v>
      </c>
      <c r="BP24" s="16"/>
      <c r="BQ24" s="16"/>
      <c r="BR24" s="16"/>
      <c r="BS24" s="16"/>
      <c r="BT24" s="16"/>
      <c r="BU24" s="16"/>
      <c r="BV24" s="16"/>
      <c r="BW24" s="18">
        <f t="shared" si="0"/>
        <v>122</v>
      </c>
      <c r="BX24" s="19">
        <v>19694.87</v>
      </c>
    </row>
    <row r="25" spans="1:76" ht="37.5" customHeight="1" x14ac:dyDescent="0.25">
      <c r="A25" s="10">
        <v>24</v>
      </c>
      <c r="B25" s="11" t="s">
        <v>124</v>
      </c>
      <c r="C25" s="12" t="s">
        <v>125</v>
      </c>
      <c r="D25" s="13" t="s">
        <v>78</v>
      </c>
      <c r="E25" s="31">
        <v>193.72</v>
      </c>
      <c r="F25" s="31">
        <v>38550.28</v>
      </c>
      <c r="G25" s="14">
        <v>38550.28</v>
      </c>
      <c r="H25" s="15"/>
      <c r="I25" s="15"/>
      <c r="J25" s="16"/>
      <c r="K25" s="16"/>
      <c r="L25" s="16"/>
      <c r="M25" s="16"/>
      <c r="N25" s="16"/>
      <c r="O25" s="16"/>
      <c r="P25" s="16">
        <v>6</v>
      </c>
      <c r="Q25" s="16"/>
      <c r="R25" s="16"/>
      <c r="S25" s="16"/>
      <c r="T25" s="16">
        <v>2</v>
      </c>
      <c r="U25" s="16"/>
      <c r="V25" s="16"/>
      <c r="W25" s="16"/>
      <c r="X25" s="16"/>
      <c r="Y25" s="16"/>
      <c r="Z25" s="16"/>
      <c r="AA25" s="16"/>
      <c r="AB25" s="16"/>
      <c r="AC25" s="16">
        <v>2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>
        <v>6</v>
      </c>
      <c r="AN25" s="16">
        <v>50</v>
      </c>
      <c r="AO25" s="16"/>
      <c r="AP25" s="16">
        <v>10</v>
      </c>
      <c r="AQ25" s="16"/>
      <c r="AR25" s="16">
        <v>9</v>
      </c>
      <c r="AS25" s="16">
        <v>40</v>
      </c>
      <c r="AT25" s="16"/>
      <c r="AU25" s="16"/>
      <c r="AV25" s="16">
        <v>2</v>
      </c>
      <c r="AW25" s="16">
        <v>6</v>
      </c>
      <c r="AX25" s="16">
        <v>2</v>
      </c>
      <c r="AY25" s="16">
        <v>20</v>
      </c>
      <c r="AZ25" s="16"/>
      <c r="BA25" s="16"/>
      <c r="BB25" s="16"/>
      <c r="BC25" s="16">
        <v>7</v>
      </c>
      <c r="BD25" s="16"/>
      <c r="BE25" s="16"/>
      <c r="BF25" s="16">
        <v>6</v>
      </c>
      <c r="BG25" s="16"/>
      <c r="BH25" s="16"/>
      <c r="BI25" s="16">
        <v>5</v>
      </c>
      <c r="BJ25" s="16">
        <v>2</v>
      </c>
      <c r="BK25" s="16"/>
      <c r="BL25" s="16">
        <v>11</v>
      </c>
      <c r="BM25" s="16"/>
      <c r="BN25" s="16"/>
      <c r="BO25" s="16">
        <v>4</v>
      </c>
      <c r="BP25" s="16"/>
      <c r="BQ25" s="16">
        <v>4</v>
      </c>
      <c r="BR25" s="16"/>
      <c r="BS25" s="16"/>
      <c r="BT25" s="16"/>
      <c r="BU25" s="16">
        <v>5</v>
      </c>
      <c r="BV25" s="16"/>
      <c r="BW25" s="18">
        <f t="shared" si="0"/>
        <v>199</v>
      </c>
      <c r="BX25" s="19">
        <v>32125.239999999998</v>
      </c>
    </row>
    <row r="26" spans="1:76" ht="37.5" customHeight="1" x14ac:dyDescent="0.25">
      <c r="A26" s="10">
        <v>25</v>
      </c>
      <c r="B26" s="11" t="s">
        <v>126</v>
      </c>
      <c r="C26" s="12" t="s">
        <v>127</v>
      </c>
      <c r="D26" s="13" t="s">
        <v>78</v>
      </c>
      <c r="E26" s="31">
        <v>67.2</v>
      </c>
      <c r="F26" s="31">
        <v>16464</v>
      </c>
      <c r="G26" s="14">
        <v>16464</v>
      </c>
      <c r="H26" s="15"/>
      <c r="I26" s="15"/>
      <c r="J26" s="16"/>
      <c r="K26" s="16"/>
      <c r="L26" s="16"/>
      <c r="M26" s="16">
        <v>13</v>
      </c>
      <c r="N26" s="16"/>
      <c r="O26" s="16">
        <v>10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>
        <v>5</v>
      </c>
      <c r="AK26" s="16"/>
      <c r="AL26" s="16"/>
      <c r="AM26" s="16"/>
      <c r="AN26" s="16">
        <v>50</v>
      </c>
      <c r="AO26" s="16"/>
      <c r="AP26" s="16">
        <v>20</v>
      </c>
      <c r="AQ26" s="16"/>
      <c r="AR26" s="16">
        <v>10</v>
      </c>
      <c r="AS26" s="16">
        <v>30</v>
      </c>
      <c r="AT26" s="16"/>
      <c r="AU26" s="16"/>
      <c r="AV26" s="16"/>
      <c r="AW26" s="16">
        <v>1</v>
      </c>
      <c r="AX26" s="16">
        <v>6</v>
      </c>
      <c r="AY26" s="16">
        <v>10</v>
      </c>
      <c r="AZ26" s="16"/>
      <c r="BA26" s="16"/>
      <c r="BB26" s="16"/>
      <c r="BC26" s="16">
        <v>5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v>20</v>
      </c>
      <c r="BP26" s="16"/>
      <c r="BQ26" s="16"/>
      <c r="BR26" s="16"/>
      <c r="BS26" s="16"/>
      <c r="BT26" s="16">
        <v>10</v>
      </c>
      <c r="BU26" s="16">
        <v>25</v>
      </c>
      <c r="BV26" s="16">
        <v>30</v>
      </c>
      <c r="BW26" s="18">
        <f t="shared" si="0"/>
        <v>245</v>
      </c>
      <c r="BX26" s="19">
        <v>13720</v>
      </c>
    </row>
    <row r="27" spans="1:76" ht="37.5" customHeight="1" x14ac:dyDescent="0.25">
      <c r="A27" s="10">
        <v>26</v>
      </c>
      <c r="B27" s="11" t="s">
        <v>128</v>
      </c>
      <c r="C27" s="12" t="s">
        <v>129</v>
      </c>
      <c r="D27" s="13" t="s">
        <v>78</v>
      </c>
      <c r="E27" s="31">
        <v>67.2</v>
      </c>
      <c r="F27" s="31">
        <v>376924.8</v>
      </c>
      <c r="G27" s="14">
        <v>376924.8</v>
      </c>
      <c r="H27" s="15"/>
      <c r="I27" s="15"/>
      <c r="J27" s="16"/>
      <c r="K27" s="16"/>
      <c r="L27" s="16"/>
      <c r="M27" s="16"/>
      <c r="N27" s="16"/>
      <c r="O27" s="16">
        <v>100</v>
      </c>
      <c r="P27" s="16"/>
      <c r="Q27" s="16">
        <v>4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>
        <v>1</v>
      </c>
      <c r="AI27" s="16"/>
      <c r="AJ27" s="16"/>
      <c r="AK27" s="16"/>
      <c r="AL27" s="16">
        <v>100</v>
      </c>
      <c r="AM27" s="16"/>
      <c r="AN27" s="16">
        <v>50</v>
      </c>
      <c r="AO27" s="16"/>
      <c r="AP27" s="16">
        <v>155</v>
      </c>
      <c r="AQ27" s="16"/>
      <c r="AR27" s="16">
        <v>7</v>
      </c>
      <c r="AS27" s="16">
        <v>40</v>
      </c>
      <c r="AT27" s="16"/>
      <c r="AU27" s="16"/>
      <c r="AV27" s="16"/>
      <c r="AW27" s="16">
        <v>2</v>
      </c>
      <c r="AX27" s="16">
        <v>10</v>
      </c>
      <c r="AY27" s="16">
        <v>5000</v>
      </c>
      <c r="AZ27" s="16"/>
      <c r="BA27" s="16"/>
      <c r="BB27" s="16"/>
      <c r="BC27" s="16">
        <v>10</v>
      </c>
      <c r="BD27" s="16"/>
      <c r="BE27" s="16"/>
      <c r="BF27" s="16"/>
      <c r="BG27" s="16"/>
      <c r="BH27" s="16">
        <v>50</v>
      </c>
      <c r="BI27" s="16"/>
      <c r="BJ27" s="16"/>
      <c r="BK27" s="16"/>
      <c r="BL27" s="16">
        <v>10</v>
      </c>
      <c r="BM27" s="16"/>
      <c r="BN27" s="16"/>
      <c r="BO27" s="16">
        <v>20</v>
      </c>
      <c r="BP27" s="16"/>
      <c r="BQ27" s="16"/>
      <c r="BR27" s="16"/>
      <c r="BS27" s="16">
        <v>5</v>
      </c>
      <c r="BT27" s="16"/>
      <c r="BU27" s="16">
        <v>25</v>
      </c>
      <c r="BV27" s="16">
        <v>20</v>
      </c>
      <c r="BW27" s="18">
        <f t="shared" si="0"/>
        <v>5609</v>
      </c>
      <c r="BX27" s="19">
        <v>314104</v>
      </c>
    </row>
    <row r="28" spans="1:76" ht="37.5" customHeight="1" x14ac:dyDescent="0.25">
      <c r="A28" s="10">
        <v>27</v>
      </c>
      <c r="B28" s="11" t="s">
        <v>130</v>
      </c>
      <c r="C28" s="12" t="s">
        <v>131</v>
      </c>
      <c r="D28" s="13" t="s">
        <v>78</v>
      </c>
      <c r="E28" s="31">
        <v>67.2</v>
      </c>
      <c r="F28" s="31">
        <v>22646.400000000001</v>
      </c>
      <c r="G28" s="14">
        <v>22646.400000000001</v>
      </c>
      <c r="H28" s="15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>
        <v>30</v>
      </c>
      <c r="AA28" s="16"/>
      <c r="AB28" s="16">
        <v>2</v>
      </c>
      <c r="AC28" s="16">
        <v>2</v>
      </c>
      <c r="AD28" s="16">
        <v>3</v>
      </c>
      <c r="AE28" s="16"/>
      <c r="AF28" s="16"/>
      <c r="AG28" s="16"/>
      <c r="AH28" s="16"/>
      <c r="AI28" s="16"/>
      <c r="AJ28" s="16">
        <v>5</v>
      </c>
      <c r="AK28" s="16"/>
      <c r="AL28" s="16"/>
      <c r="AM28" s="16"/>
      <c r="AN28" s="16">
        <v>50</v>
      </c>
      <c r="AO28" s="16"/>
      <c r="AP28" s="16">
        <v>20</v>
      </c>
      <c r="AQ28" s="16"/>
      <c r="AR28" s="16">
        <v>2</v>
      </c>
      <c r="AS28" s="16">
        <v>30</v>
      </c>
      <c r="AT28" s="16"/>
      <c r="AU28" s="16"/>
      <c r="AV28" s="16"/>
      <c r="AW28" s="16">
        <v>7</v>
      </c>
      <c r="AX28" s="16">
        <v>40</v>
      </c>
      <c r="AY28" s="16">
        <v>30</v>
      </c>
      <c r="AZ28" s="16"/>
      <c r="BA28" s="16"/>
      <c r="BB28" s="16"/>
      <c r="BC28" s="16">
        <v>5</v>
      </c>
      <c r="BD28" s="16"/>
      <c r="BE28" s="16"/>
      <c r="BF28" s="16"/>
      <c r="BG28" s="16"/>
      <c r="BH28" s="16"/>
      <c r="BI28" s="16"/>
      <c r="BJ28" s="16">
        <v>9</v>
      </c>
      <c r="BK28" s="16"/>
      <c r="BL28" s="16">
        <v>10</v>
      </c>
      <c r="BM28" s="16">
        <v>24</v>
      </c>
      <c r="BN28" s="16"/>
      <c r="BO28" s="16">
        <v>20</v>
      </c>
      <c r="BP28" s="16"/>
      <c r="BQ28" s="16">
        <v>3</v>
      </c>
      <c r="BR28" s="16">
        <v>15</v>
      </c>
      <c r="BS28" s="16"/>
      <c r="BT28" s="16"/>
      <c r="BU28" s="16">
        <v>5</v>
      </c>
      <c r="BV28" s="16">
        <v>25</v>
      </c>
      <c r="BW28" s="18">
        <f t="shared" si="0"/>
        <v>337</v>
      </c>
      <c r="BX28" s="19">
        <v>18872</v>
      </c>
    </row>
    <row r="29" spans="1:76" ht="37.5" customHeight="1" x14ac:dyDescent="0.25">
      <c r="A29" s="10">
        <v>28</v>
      </c>
      <c r="B29" s="11" t="s">
        <v>132</v>
      </c>
      <c r="C29" s="12" t="s">
        <v>133</v>
      </c>
      <c r="D29" s="13" t="s">
        <v>78</v>
      </c>
      <c r="E29" s="31">
        <v>67.2</v>
      </c>
      <c r="F29" s="31">
        <v>21436.799999999999</v>
      </c>
      <c r="G29" s="14">
        <v>21436.799999999999</v>
      </c>
      <c r="H29" s="15"/>
      <c r="I29" s="15"/>
      <c r="J29" s="16"/>
      <c r="K29" s="16"/>
      <c r="L29" s="16"/>
      <c r="M29" s="16"/>
      <c r="N29" s="16"/>
      <c r="O29" s="16"/>
      <c r="P29" s="16"/>
      <c r="Q29" s="16"/>
      <c r="R29" s="16"/>
      <c r="S29" s="16">
        <v>4</v>
      </c>
      <c r="T29" s="16"/>
      <c r="U29" s="16"/>
      <c r="V29" s="16"/>
      <c r="W29" s="16">
        <v>6</v>
      </c>
      <c r="X29" s="16"/>
      <c r="Y29" s="16">
        <v>13</v>
      </c>
      <c r="Z29" s="16"/>
      <c r="AA29" s="16"/>
      <c r="AB29" s="16">
        <v>2</v>
      </c>
      <c r="AC29" s="16"/>
      <c r="AD29" s="16"/>
      <c r="AE29" s="16">
        <v>30</v>
      </c>
      <c r="AF29" s="16"/>
      <c r="AG29" s="16"/>
      <c r="AH29" s="16"/>
      <c r="AI29" s="16"/>
      <c r="AJ29" s="16"/>
      <c r="AK29" s="16"/>
      <c r="AL29" s="16"/>
      <c r="AM29" s="16"/>
      <c r="AN29" s="16">
        <v>50</v>
      </c>
      <c r="AO29" s="16"/>
      <c r="AP29" s="16">
        <v>50</v>
      </c>
      <c r="AQ29" s="16"/>
      <c r="AR29" s="16">
        <v>6</v>
      </c>
      <c r="AS29" s="16">
        <v>10</v>
      </c>
      <c r="AT29" s="16"/>
      <c r="AU29" s="16"/>
      <c r="AV29" s="16"/>
      <c r="AW29" s="16">
        <v>12</v>
      </c>
      <c r="AX29" s="16"/>
      <c r="AY29" s="16">
        <v>50</v>
      </c>
      <c r="AZ29" s="16"/>
      <c r="BA29" s="16">
        <v>20</v>
      </c>
      <c r="BB29" s="16"/>
      <c r="BC29" s="16">
        <v>10</v>
      </c>
      <c r="BD29" s="16">
        <v>10</v>
      </c>
      <c r="BE29" s="16"/>
      <c r="BF29" s="16"/>
      <c r="BG29" s="16"/>
      <c r="BH29" s="16"/>
      <c r="BI29" s="16"/>
      <c r="BJ29" s="16"/>
      <c r="BK29" s="16">
        <v>2</v>
      </c>
      <c r="BL29" s="16">
        <v>10</v>
      </c>
      <c r="BM29" s="16"/>
      <c r="BN29" s="16"/>
      <c r="BO29" s="16">
        <v>5</v>
      </c>
      <c r="BP29" s="16">
        <v>6</v>
      </c>
      <c r="BQ29" s="16">
        <v>3</v>
      </c>
      <c r="BR29" s="16">
        <v>10</v>
      </c>
      <c r="BS29" s="16"/>
      <c r="BT29" s="16"/>
      <c r="BU29" s="16">
        <v>10</v>
      </c>
      <c r="BV29" s="16"/>
      <c r="BW29" s="18">
        <f t="shared" si="0"/>
        <v>319</v>
      </c>
      <c r="BX29" s="19">
        <v>17864</v>
      </c>
    </row>
    <row r="30" spans="1:76" ht="37.5" customHeight="1" x14ac:dyDescent="0.25">
      <c r="A30" s="10">
        <v>29</v>
      </c>
      <c r="B30" s="11" t="s">
        <v>134</v>
      </c>
      <c r="C30" s="12" t="s">
        <v>135</v>
      </c>
      <c r="D30" s="13" t="s">
        <v>78</v>
      </c>
      <c r="E30" s="31">
        <v>67.2</v>
      </c>
      <c r="F30" s="31">
        <v>37497.599999999999</v>
      </c>
      <c r="G30" s="14">
        <v>37497.599999999999</v>
      </c>
      <c r="H30" s="15"/>
      <c r="I30" s="15"/>
      <c r="J30" s="16">
        <v>20</v>
      </c>
      <c r="K30" s="16"/>
      <c r="L30" s="16"/>
      <c r="M30" s="16"/>
      <c r="N30" s="16"/>
      <c r="O30" s="16"/>
      <c r="P30" s="16"/>
      <c r="Q30" s="16">
        <v>10</v>
      </c>
      <c r="R30" s="16">
        <v>5</v>
      </c>
      <c r="S30" s="16"/>
      <c r="T30" s="16">
        <v>40</v>
      </c>
      <c r="U30" s="16">
        <v>10</v>
      </c>
      <c r="V30" s="16">
        <v>4</v>
      </c>
      <c r="W30" s="16"/>
      <c r="X30" s="16"/>
      <c r="Y30" s="16"/>
      <c r="Z30" s="16"/>
      <c r="AA30" s="16">
        <v>4</v>
      </c>
      <c r="AB30" s="16"/>
      <c r="AC30" s="16"/>
      <c r="AD30" s="16">
        <v>3</v>
      </c>
      <c r="AE30" s="16"/>
      <c r="AF30" s="16"/>
      <c r="AG30" s="16">
        <v>3</v>
      </c>
      <c r="AH30" s="16"/>
      <c r="AI30" s="16">
        <v>1</v>
      </c>
      <c r="AJ30" s="16">
        <v>5</v>
      </c>
      <c r="AK30" s="16"/>
      <c r="AL30" s="16"/>
      <c r="AM30" s="16"/>
      <c r="AN30" s="16">
        <v>50</v>
      </c>
      <c r="AO30" s="16">
        <v>66</v>
      </c>
      <c r="AP30" s="16">
        <v>50</v>
      </c>
      <c r="AQ30" s="16">
        <v>10</v>
      </c>
      <c r="AR30" s="16">
        <v>15</v>
      </c>
      <c r="AS30" s="16">
        <v>20</v>
      </c>
      <c r="AT30" s="16"/>
      <c r="AU30" s="16">
        <v>25</v>
      </c>
      <c r="AV30" s="16"/>
      <c r="AW30" s="16">
        <v>50</v>
      </c>
      <c r="AX30" s="16">
        <v>30</v>
      </c>
      <c r="AY30" s="16">
        <v>25</v>
      </c>
      <c r="AZ30" s="16"/>
      <c r="BA30" s="16"/>
      <c r="BB30" s="16"/>
      <c r="BC30" s="16">
        <v>5</v>
      </c>
      <c r="BD30" s="16"/>
      <c r="BE30" s="16">
        <v>10</v>
      </c>
      <c r="BF30" s="16">
        <v>20</v>
      </c>
      <c r="BG30" s="16">
        <v>20</v>
      </c>
      <c r="BH30" s="16"/>
      <c r="BI30" s="16"/>
      <c r="BJ30" s="16">
        <v>12</v>
      </c>
      <c r="BK30" s="16"/>
      <c r="BL30" s="16">
        <v>2</v>
      </c>
      <c r="BM30" s="16"/>
      <c r="BN30" s="16"/>
      <c r="BO30" s="16">
        <v>10</v>
      </c>
      <c r="BP30" s="16">
        <v>8</v>
      </c>
      <c r="BQ30" s="16"/>
      <c r="BR30" s="16"/>
      <c r="BS30" s="16">
        <v>5</v>
      </c>
      <c r="BT30" s="16">
        <v>15</v>
      </c>
      <c r="BU30" s="16">
        <v>5</v>
      </c>
      <c r="BV30" s="16"/>
      <c r="BW30" s="18">
        <f t="shared" si="0"/>
        <v>558</v>
      </c>
      <c r="BX30" s="19">
        <v>31248</v>
      </c>
    </row>
    <row r="31" spans="1:76" ht="37.5" customHeight="1" x14ac:dyDescent="0.25">
      <c r="A31" s="10">
        <v>30</v>
      </c>
      <c r="B31" s="25" t="s">
        <v>136</v>
      </c>
      <c r="C31" s="21" t="s">
        <v>137</v>
      </c>
      <c r="D31" s="13" t="s">
        <v>78</v>
      </c>
      <c r="E31" s="28">
        <v>3000</v>
      </c>
      <c r="F31" s="23">
        <f>E31*AZ31</f>
        <v>6000</v>
      </c>
      <c r="G31" s="14">
        <v>6000</v>
      </c>
      <c r="H31" s="15"/>
      <c r="I31" s="15"/>
      <c r="J31" s="16"/>
      <c r="K31" s="16"/>
      <c r="L31" s="16"/>
      <c r="M31" s="15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6"/>
      <c r="AU31" s="16"/>
      <c r="AV31" s="16"/>
      <c r="AW31" s="15"/>
      <c r="AX31" s="16"/>
      <c r="AY31" s="15"/>
      <c r="AZ31" s="24">
        <v>2</v>
      </c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5"/>
      <c r="BP31" s="15"/>
      <c r="BQ31" s="15"/>
      <c r="BR31" s="16"/>
      <c r="BS31" s="16"/>
      <c r="BT31" s="16"/>
      <c r="BU31" s="16"/>
      <c r="BV31" s="16"/>
      <c r="BW31" s="18">
        <f t="shared" si="0"/>
        <v>2</v>
      </c>
      <c r="BX31" s="19">
        <v>5000</v>
      </c>
    </row>
    <row r="32" spans="1:76" ht="37.5" customHeight="1" x14ac:dyDescent="0.25">
      <c r="A32" s="10">
        <v>31</v>
      </c>
      <c r="B32" s="25" t="s">
        <v>138</v>
      </c>
      <c r="C32" s="21" t="s">
        <v>139</v>
      </c>
      <c r="D32" s="13" t="s">
        <v>78</v>
      </c>
      <c r="E32" s="32">
        <v>12000</v>
      </c>
      <c r="F32" s="26">
        <f>AP32*E32</f>
        <v>12000</v>
      </c>
      <c r="G32" s="14">
        <v>12000</v>
      </c>
      <c r="H32" s="15"/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5"/>
      <c r="AO32" s="15"/>
      <c r="AP32" s="24">
        <v>1</v>
      </c>
      <c r="AQ32" s="15"/>
      <c r="AR32" s="15"/>
      <c r="AS32" s="15"/>
      <c r="AT32" s="16"/>
      <c r="AU32" s="16"/>
      <c r="AV32" s="16"/>
      <c r="AW32" s="15"/>
      <c r="AX32" s="16"/>
      <c r="AY32" s="15"/>
      <c r="AZ32" s="15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5"/>
      <c r="BP32" s="15"/>
      <c r="BQ32" s="15"/>
      <c r="BR32" s="15"/>
      <c r="BS32" s="16"/>
      <c r="BT32" s="16"/>
      <c r="BU32" s="16"/>
      <c r="BV32" s="16"/>
      <c r="BW32" s="18">
        <f t="shared" si="0"/>
        <v>1</v>
      </c>
      <c r="BX32" s="19">
        <v>10000</v>
      </c>
    </row>
    <row r="33" spans="1:76" ht="37.5" customHeight="1" x14ac:dyDescent="0.25">
      <c r="A33" s="10">
        <v>32</v>
      </c>
      <c r="B33" s="25" t="s">
        <v>140</v>
      </c>
      <c r="C33" s="21" t="s">
        <v>141</v>
      </c>
      <c r="D33" s="13" t="s">
        <v>78</v>
      </c>
      <c r="E33" s="32">
        <v>12000</v>
      </c>
      <c r="F33" s="26">
        <f>AP33*E33</f>
        <v>12000</v>
      </c>
      <c r="G33" s="14">
        <v>12000</v>
      </c>
      <c r="H33" s="15"/>
      <c r="I33" s="15"/>
      <c r="J33" s="16"/>
      <c r="K33" s="16"/>
      <c r="L33" s="16"/>
      <c r="M33" s="1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5"/>
      <c r="AO33" s="15"/>
      <c r="AP33" s="24">
        <v>1</v>
      </c>
      <c r="AQ33" s="15"/>
      <c r="AR33" s="15"/>
      <c r="AS33" s="15"/>
      <c r="AT33" s="16"/>
      <c r="AU33" s="16"/>
      <c r="AV33" s="16"/>
      <c r="AW33" s="15"/>
      <c r="AX33" s="16"/>
      <c r="AY33" s="15"/>
      <c r="AZ33" s="15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5"/>
      <c r="BP33" s="15"/>
      <c r="BQ33" s="15"/>
      <c r="BR33" s="15"/>
      <c r="BS33" s="16"/>
      <c r="BT33" s="16"/>
      <c r="BU33" s="16"/>
      <c r="BV33" s="16"/>
      <c r="BW33" s="18">
        <f t="shared" si="0"/>
        <v>1</v>
      </c>
      <c r="BX33" s="19">
        <v>10000</v>
      </c>
    </row>
    <row r="34" spans="1:76" ht="37.5" customHeight="1" x14ac:dyDescent="0.25">
      <c r="A34" s="10">
        <v>33</v>
      </c>
      <c r="B34" s="11" t="s">
        <v>142</v>
      </c>
      <c r="C34" s="12" t="s">
        <v>143</v>
      </c>
      <c r="D34" s="13" t="s">
        <v>78</v>
      </c>
      <c r="E34" s="13">
        <v>3720</v>
      </c>
      <c r="F34" s="13">
        <f>6200*1.2</f>
        <v>7440</v>
      </c>
      <c r="G34" s="14">
        <v>7440</v>
      </c>
      <c r="H34" s="15"/>
      <c r="I34" s="15"/>
      <c r="J34" s="16"/>
      <c r="K34" s="16"/>
      <c r="L34" s="16"/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5"/>
      <c r="AO34" s="15"/>
      <c r="AP34" s="15"/>
      <c r="AQ34" s="15"/>
      <c r="AR34" s="15"/>
      <c r="AS34" s="15"/>
      <c r="AT34" s="16"/>
      <c r="AU34" s="16"/>
      <c r="AV34" s="16"/>
      <c r="AW34" s="17">
        <v>2</v>
      </c>
      <c r="AX34" s="16"/>
      <c r="AY34" s="15"/>
      <c r="AZ34" s="15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5"/>
      <c r="BP34" s="15"/>
      <c r="BQ34" s="15"/>
      <c r="BR34" s="15"/>
      <c r="BS34" s="16"/>
      <c r="BT34" s="16"/>
      <c r="BU34" s="16"/>
      <c r="BV34" s="16"/>
      <c r="BW34" s="18">
        <f t="shared" si="0"/>
        <v>2</v>
      </c>
      <c r="BX34" s="19">
        <v>6200</v>
      </c>
    </row>
    <row r="35" spans="1:76" ht="37.5" customHeight="1" x14ac:dyDescent="0.25">
      <c r="A35" s="10">
        <v>34</v>
      </c>
      <c r="B35" s="25" t="s">
        <v>144</v>
      </c>
      <c r="C35" s="21" t="s">
        <v>145</v>
      </c>
      <c r="D35" s="13" t="s">
        <v>78</v>
      </c>
      <c r="E35" s="22">
        <v>300</v>
      </c>
      <c r="F35" s="23">
        <f>E35*AW35</f>
        <v>9000</v>
      </c>
      <c r="G35" s="14">
        <v>9000</v>
      </c>
      <c r="H35" s="15"/>
      <c r="I35" s="15"/>
      <c r="J35" s="16"/>
      <c r="K35" s="16"/>
      <c r="L35" s="16"/>
      <c r="M35" s="15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5"/>
      <c r="AO35" s="15"/>
      <c r="AP35" s="15"/>
      <c r="AQ35" s="15"/>
      <c r="AR35" s="15"/>
      <c r="AS35" s="15"/>
      <c r="AT35" s="16"/>
      <c r="AU35" s="16"/>
      <c r="AV35" s="16"/>
      <c r="AW35" s="24">
        <v>30</v>
      </c>
      <c r="AX35" s="16"/>
      <c r="AY35" s="15"/>
      <c r="AZ35" s="15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5"/>
      <c r="BP35" s="15"/>
      <c r="BQ35" s="15"/>
      <c r="BR35" s="15"/>
      <c r="BS35" s="16"/>
      <c r="BT35" s="16"/>
      <c r="BU35" s="16"/>
      <c r="BV35" s="16"/>
      <c r="BW35" s="18">
        <f t="shared" si="0"/>
        <v>30</v>
      </c>
      <c r="BX35" s="19">
        <v>7500</v>
      </c>
    </row>
    <row r="36" spans="1:76" ht="37.5" customHeight="1" x14ac:dyDescent="0.25">
      <c r="A36" s="10">
        <v>35</v>
      </c>
      <c r="B36" s="11" t="s">
        <v>146</v>
      </c>
      <c r="C36" s="12" t="s">
        <v>147</v>
      </c>
      <c r="D36" s="13" t="s">
        <v>78</v>
      </c>
      <c r="E36" s="28">
        <v>200</v>
      </c>
      <c r="F36" s="22">
        <f>E36*M36</f>
        <v>1400</v>
      </c>
      <c r="G36" s="14">
        <v>1400</v>
      </c>
      <c r="H36" s="15"/>
      <c r="I36" s="15"/>
      <c r="J36" s="16"/>
      <c r="K36" s="16"/>
      <c r="L36" s="16"/>
      <c r="M36" s="24">
        <v>7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/>
      <c r="AO36" s="15"/>
      <c r="AP36" s="15"/>
      <c r="AQ36" s="15"/>
      <c r="AR36" s="15"/>
      <c r="AS36" s="15"/>
      <c r="AT36" s="16"/>
      <c r="AU36" s="16"/>
      <c r="AV36" s="16"/>
      <c r="AW36" s="15"/>
      <c r="AX36" s="16"/>
      <c r="AY36" s="15"/>
      <c r="AZ36" s="15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5"/>
      <c r="BP36" s="15"/>
      <c r="BQ36" s="15"/>
      <c r="BR36" s="15"/>
      <c r="BS36" s="16"/>
      <c r="BT36" s="16"/>
      <c r="BU36" s="16"/>
      <c r="BV36" s="16"/>
      <c r="BW36" s="18">
        <f t="shared" si="0"/>
        <v>7</v>
      </c>
      <c r="BX36" s="19">
        <v>1166.67</v>
      </c>
    </row>
    <row r="37" spans="1:76" ht="37.5" customHeight="1" x14ac:dyDescent="0.25">
      <c r="A37" s="10">
        <v>36</v>
      </c>
      <c r="B37" s="25" t="s">
        <v>148</v>
      </c>
      <c r="C37" s="21" t="s">
        <v>149</v>
      </c>
      <c r="D37" s="13" t="s">
        <v>78</v>
      </c>
      <c r="E37" s="33">
        <v>80</v>
      </c>
      <c r="F37" s="33">
        <v>800</v>
      </c>
      <c r="G37" s="14">
        <v>8000</v>
      </c>
      <c r="H37" s="15"/>
      <c r="I37" s="15"/>
      <c r="J37" s="16"/>
      <c r="K37" s="16"/>
      <c r="L37" s="16"/>
      <c r="M37" s="15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5"/>
      <c r="AO37" s="15"/>
      <c r="AP37" s="15"/>
      <c r="AQ37" s="15"/>
      <c r="AR37" s="15"/>
      <c r="AS37" s="15"/>
      <c r="AT37" s="16"/>
      <c r="AU37" s="16"/>
      <c r="AV37" s="16"/>
      <c r="AW37" s="15"/>
      <c r="AX37" s="16"/>
      <c r="AY37" s="15"/>
      <c r="AZ37" s="15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24">
        <v>10</v>
      </c>
      <c r="BP37" s="15"/>
      <c r="BQ37" s="15"/>
      <c r="BR37" s="15"/>
      <c r="BS37" s="16"/>
      <c r="BT37" s="16"/>
      <c r="BU37" s="16"/>
      <c r="BV37" s="16"/>
      <c r="BW37" s="18">
        <f t="shared" si="0"/>
        <v>10</v>
      </c>
      <c r="BX37" s="19">
        <v>666.67</v>
      </c>
    </row>
    <row r="38" spans="1:76" ht="37.5" customHeight="1" x14ac:dyDescent="0.25">
      <c r="A38" s="10">
        <v>37</v>
      </c>
      <c r="B38" s="11" t="s">
        <v>150</v>
      </c>
      <c r="C38" s="12" t="s">
        <v>151</v>
      </c>
      <c r="D38" s="13" t="s">
        <v>78</v>
      </c>
      <c r="E38" s="13">
        <v>192</v>
      </c>
      <c r="F38" s="13">
        <f>160*1.2</f>
        <v>192</v>
      </c>
      <c r="G38" s="14">
        <v>192</v>
      </c>
      <c r="H38" s="15"/>
      <c r="I38" s="15"/>
      <c r="J38" s="16"/>
      <c r="K38" s="16"/>
      <c r="L38" s="16"/>
      <c r="M38" s="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5"/>
      <c r="AO38" s="15"/>
      <c r="AP38" s="15"/>
      <c r="AQ38" s="15"/>
      <c r="AR38" s="15"/>
      <c r="AS38" s="15"/>
      <c r="AT38" s="16"/>
      <c r="AU38" s="16"/>
      <c r="AV38" s="16"/>
      <c r="AW38" s="17">
        <v>1</v>
      </c>
      <c r="AX38" s="16"/>
      <c r="AY38" s="15"/>
      <c r="AZ38" s="15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5"/>
      <c r="BP38" s="15"/>
      <c r="BQ38" s="15"/>
      <c r="BR38" s="15"/>
      <c r="BS38" s="16"/>
      <c r="BT38" s="16"/>
      <c r="BU38" s="16"/>
      <c r="BV38" s="16"/>
      <c r="BW38" s="18">
        <f t="shared" si="0"/>
        <v>1</v>
      </c>
      <c r="BX38" s="19">
        <v>160</v>
      </c>
    </row>
    <row r="39" spans="1:76" ht="37.5" customHeight="1" x14ac:dyDescent="0.25">
      <c r="A39" s="10">
        <v>38</v>
      </c>
      <c r="B39" s="11" t="s">
        <v>152</v>
      </c>
      <c r="C39" s="12" t="s">
        <v>153</v>
      </c>
      <c r="D39" s="13" t="s">
        <v>78</v>
      </c>
      <c r="E39" s="13">
        <v>288</v>
      </c>
      <c r="F39" s="13">
        <f>240*1.2</f>
        <v>288</v>
      </c>
      <c r="G39" s="14">
        <v>288</v>
      </c>
      <c r="H39" s="15"/>
      <c r="I39" s="15"/>
      <c r="J39" s="16"/>
      <c r="K39" s="16"/>
      <c r="L39" s="16"/>
      <c r="M39" s="15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5"/>
      <c r="AO39" s="15"/>
      <c r="AP39" s="15"/>
      <c r="AQ39" s="15"/>
      <c r="AR39" s="15"/>
      <c r="AS39" s="15"/>
      <c r="AT39" s="16"/>
      <c r="AU39" s="16"/>
      <c r="AV39" s="16"/>
      <c r="AW39" s="17">
        <v>1</v>
      </c>
      <c r="AX39" s="16"/>
      <c r="AY39" s="15"/>
      <c r="AZ39" s="15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5"/>
      <c r="BP39" s="15"/>
      <c r="BQ39" s="15"/>
      <c r="BR39" s="15"/>
      <c r="BS39" s="16"/>
      <c r="BT39" s="16"/>
      <c r="BU39" s="16"/>
      <c r="BV39" s="16"/>
      <c r="BW39" s="18">
        <f t="shared" si="0"/>
        <v>1</v>
      </c>
      <c r="BX39" s="19">
        <v>240</v>
      </c>
    </row>
    <row r="40" spans="1:76" ht="37.5" customHeight="1" x14ac:dyDescent="0.25">
      <c r="A40" s="10">
        <v>39</v>
      </c>
      <c r="B40" s="11" t="s">
        <v>154</v>
      </c>
      <c r="C40" s="12" t="s">
        <v>155</v>
      </c>
      <c r="D40" s="13" t="s">
        <v>78</v>
      </c>
      <c r="E40" s="13">
        <v>336</v>
      </c>
      <c r="F40" s="13">
        <f>280*1.2</f>
        <v>336</v>
      </c>
      <c r="G40" s="14">
        <v>336</v>
      </c>
      <c r="H40" s="15"/>
      <c r="I40" s="15"/>
      <c r="J40" s="16"/>
      <c r="K40" s="16"/>
      <c r="L40" s="16"/>
      <c r="M40" s="15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5"/>
      <c r="AO40" s="15"/>
      <c r="AP40" s="15"/>
      <c r="AQ40" s="15"/>
      <c r="AR40" s="15"/>
      <c r="AS40" s="15"/>
      <c r="AT40" s="16"/>
      <c r="AU40" s="16"/>
      <c r="AV40" s="16"/>
      <c r="AW40" s="17">
        <v>1</v>
      </c>
      <c r="AX40" s="16"/>
      <c r="AY40" s="15"/>
      <c r="AZ40" s="15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5"/>
      <c r="BP40" s="15"/>
      <c r="BQ40" s="15"/>
      <c r="BR40" s="15"/>
      <c r="BS40" s="16"/>
      <c r="BT40" s="16"/>
      <c r="BU40" s="16"/>
      <c r="BV40" s="16"/>
      <c r="BW40" s="18">
        <f t="shared" si="0"/>
        <v>1</v>
      </c>
      <c r="BX40" s="19">
        <v>280</v>
      </c>
    </row>
    <row r="41" spans="1:76" ht="37.5" customHeight="1" x14ac:dyDescent="0.25">
      <c r="A41" s="10">
        <v>40</v>
      </c>
      <c r="B41" s="11" t="s">
        <v>156</v>
      </c>
      <c r="C41" s="12" t="s">
        <v>157</v>
      </c>
      <c r="D41" s="13" t="s">
        <v>78</v>
      </c>
      <c r="E41" s="13">
        <v>384</v>
      </c>
      <c r="F41" s="13">
        <f>320*1.2</f>
        <v>384</v>
      </c>
      <c r="G41" s="14">
        <v>384</v>
      </c>
      <c r="H41" s="15"/>
      <c r="I41" s="15"/>
      <c r="J41" s="16"/>
      <c r="K41" s="16"/>
      <c r="L41" s="16"/>
      <c r="M41" s="15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5"/>
      <c r="AO41" s="15"/>
      <c r="AP41" s="15"/>
      <c r="AQ41" s="15"/>
      <c r="AR41" s="15"/>
      <c r="AS41" s="15"/>
      <c r="AT41" s="16"/>
      <c r="AU41" s="16"/>
      <c r="AV41" s="16"/>
      <c r="AW41" s="17">
        <v>1</v>
      </c>
      <c r="AX41" s="16"/>
      <c r="AY41" s="15"/>
      <c r="AZ41" s="15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5"/>
      <c r="BP41" s="15"/>
      <c r="BQ41" s="15"/>
      <c r="BR41" s="15"/>
      <c r="BS41" s="16"/>
      <c r="BT41" s="16"/>
      <c r="BU41" s="16"/>
      <c r="BV41" s="16"/>
      <c r="BW41" s="18">
        <f t="shared" si="0"/>
        <v>1</v>
      </c>
      <c r="BX41" s="19">
        <v>320</v>
      </c>
    </row>
    <row r="42" spans="1:76" ht="37.5" customHeight="1" x14ac:dyDescent="0.25">
      <c r="A42" s="10">
        <v>41</v>
      </c>
      <c r="B42" s="11" t="s">
        <v>158</v>
      </c>
      <c r="C42" s="12" t="s">
        <v>159</v>
      </c>
      <c r="D42" s="13" t="s">
        <v>78</v>
      </c>
      <c r="E42" s="13">
        <v>192</v>
      </c>
      <c r="F42" s="13">
        <f>320*1.2</f>
        <v>384</v>
      </c>
      <c r="G42" s="14">
        <v>384</v>
      </c>
      <c r="H42" s="15"/>
      <c r="I42" s="15"/>
      <c r="J42" s="16"/>
      <c r="K42" s="16"/>
      <c r="L42" s="16"/>
      <c r="M42" s="15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5"/>
      <c r="AO42" s="15"/>
      <c r="AP42" s="15"/>
      <c r="AQ42" s="15"/>
      <c r="AR42" s="15"/>
      <c r="AS42" s="15"/>
      <c r="AT42" s="16"/>
      <c r="AU42" s="16"/>
      <c r="AV42" s="16"/>
      <c r="AW42" s="17">
        <v>2</v>
      </c>
      <c r="AX42" s="16"/>
      <c r="AY42" s="15"/>
      <c r="AZ42" s="15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5"/>
      <c r="BP42" s="15"/>
      <c r="BQ42" s="15"/>
      <c r="BR42" s="15"/>
      <c r="BS42" s="16"/>
      <c r="BT42" s="16"/>
      <c r="BU42" s="16"/>
      <c r="BV42" s="16"/>
      <c r="BW42" s="18">
        <f t="shared" si="0"/>
        <v>2</v>
      </c>
      <c r="BX42" s="19">
        <v>320</v>
      </c>
    </row>
    <row r="43" spans="1:76" ht="37.5" customHeight="1" x14ac:dyDescent="0.25">
      <c r="A43" s="10">
        <v>42</v>
      </c>
      <c r="B43" s="11" t="s">
        <v>160</v>
      </c>
      <c r="C43" s="12" t="s">
        <v>161</v>
      </c>
      <c r="D43" s="13" t="s">
        <v>78</v>
      </c>
      <c r="E43" s="13">
        <v>12000</v>
      </c>
      <c r="F43" s="13">
        <f>10000*1.2</f>
        <v>12000</v>
      </c>
      <c r="G43" s="14">
        <v>12000</v>
      </c>
      <c r="H43" s="15"/>
      <c r="I43" s="15"/>
      <c r="J43" s="16"/>
      <c r="K43" s="16"/>
      <c r="L43" s="16"/>
      <c r="M43" s="1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5"/>
      <c r="AO43" s="15"/>
      <c r="AP43" s="15"/>
      <c r="AQ43" s="15"/>
      <c r="AR43" s="15"/>
      <c r="AS43" s="15"/>
      <c r="AT43" s="16"/>
      <c r="AU43" s="16"/>
      <c r="AV43" s="16"/>
      <c r="AW43" s="17">
        <v>1</v>
      </c>
      <c r="AX43" s="16"/>
      <c r="AY43" s="15"/>
      <c r="AZ43" s="1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5"/>
      <c r="BP43" s="15"/>
      <c r="BQ43" s="15"/>
      <c r="BR43" s="15"/>
      <c r="BS43" s="16"/>
      <c r="BT43" s="16"/>
      <c r="BU43" s="16"/>
      <c r="BV43" s="16"/>
      <c r="BW43" s="18">
        <f t="shared" si="0"/>
        <v>1</v>
      </c>
      <c r="BX43" s="19">
        <v>10000</v>
      </c>
    </row>
    <row r="44" spans="1:76" ht="37.5" customHeight="1" x14ac:dyDescent="0.25">
      <c r="A44" s="10">
        <v>43</v>
      </c>
      <c r="B44" s="11" t="s">
        <v>162</v>
      </c>
      <c r="C44" s="12" t="s">
        <v>163</v>
      </c>
      <c r="D44" s="13" t="s">
        <v>78</v>
      </c>
      <c r="E44" s="13">
        <v>124.08</v>
      </c>
      <c r="F44" s="13">
        <f>1034*1.2</f>
        <v>1240.8</v>
      </c>
      <c r="G44" s="14">
        <v>1240.8</v>
      </c>
      <c r="H44" s="15"/>
      <c r="I44" s="15"/>
      <c r="J44" s="16"/>
      <c r="K44" s="16"/>
      <c r="L44" s="16"/>
      <c r="M44" s="15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5"/>
      <c r="AO44" s="15"/>
      <c r="AP44" s="15"/>
      <c r="AQ44" s="15"/>
      <c r="AR44" s="15"/>
      <c r="AS44" s="15"/>
      <c r="AT44" s="16"/>
      <c r="AU44" s="16"/>
      <c r="AV44" s="16"/>
      <c r="AW44" s="17">
        <v>12</v>
      </c>
      <c r="AX44" s="16"/>
      <c r="AY44" s="15"/>
      <c r="AZ44" s="1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5"/>
      <c r="BP44" s="15"/>
      <c r="BQ44" s="15"/>
      <c r="BR44" s="15"/>
      <c r="BS44" s="16"/>
      <c r="BT44" s="16"/>
      <c r="BU44" s="16"/>
      <c r="BV44" s="16"/>
      <c r="BW44" s="18">
        <f t="shared" si="0"/>
        <v>12</v>
      </c>
      <c r="BX44" s="19">
        <v>1240.8</v>
      </c>
    </row>
    <row r="45" spans="1:76" ht="37.5" customHeight="1" x14ac:dyDescent="0.25">
      <c r="A45" s="10">
        <v>44</v>
      </c>
      <c r="B45" s="11" t="s">
        <v>164</v>
      </c>
      <c r="C45" s="12" t="s">
        <v>165</v>
      </c>
      <c r="D45" s="13" t="s">
        <v>78</v>
      </c>
      <c r="E45" s="13">
        <v>216</v>
      </c>
      <c r="F45" s="13">
        <f>1800*1.2</f>
        <v>2160</v>
      </c>
      <c r="G45" s="14">
        <v>2160</v>
      </c>
      <c r="H45" s="15"/>
      <c r="I45" s="15"/>
      <c r="J45" s="16"/>
      <c r="K45" s="16"/>
      <c r="L45" s="16"/>
      <c r="M45" s="15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5"/>
      <c r="AO45" s="15"/>
      <c r="AP45" s="15"/>
      <c r="AQ45" s="15"/>
      <c r="AR45" s="15"/>
      <c r="AS45" s="15"/>
      <c r="AT45" s="16"/>
      <c r="AU45" s="16"/>
      <c r="AV45" s="16"/>
      <c r="AW45" s="17">
        <v>10</v>
      </c>
      <c r="AX45" s="16"/>
      <c r="AY45" s="15"/>
      <c r="AZ45" s="1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5"/>
      <c r="BP45" s="15"/>
      <c r="BQ45" s="15"/>
      <c r="BR45" s="15"/>
      <c r="BS45" s="16"/>
      <c r="BT45" s="16"/>
      <c r="BU45" s="16"/>
      <c r="BV45" s="16"/>
      <c r="BW45" s="18">
        <f t="shared" si="0"/>
        <v>10</v>
      </c>
      <c r="BX45" s="19">
        <v>1800</v>
      </c>
    </row>
    <row r="46" spans="1:76" ht="37.5" customHeight="1" x14ac:dyDescent="0.25">
      <c r="A46" s="10">
        <v>45</v>
      </c>
      <c r="B46" s="11" t="s">
        <v>166</v>
      </c>
      <c r="C46" s="12" t="s">
        <v>167</v>
      </c>
      <c r="D46" s="13" t="s">
        <v>78</v>
      </c>
      <c r="E46" s="13">
        <v>108</v>
      </c>
      <c r="F46" s="13">
        <f t="shared" ref="F46:F47" si="1">360*1.2</f>
        <v>432</v>
      </c>
      <c r="G46" s="14">
        <v>432</v>
      </c>
      <c r="H46" s="15"/>
      <c r="I46" s="15"/>
      <c r="J46" s="16"/>
      <c r="K46" s="16"/>
      <c r="L46" s="16"/>
      <c r="M46" s="15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5"/>
      <c r="AO46" s="15"/>
      <c r="AP46" s="15"/>
      <c r="AQ46" s="15"/>
      <c r="AR46" s="15"/>
      <c r="AS46" s="15"/>
      <c r="AT46" s="16"/>
      <c r="AU46" s="16"/>
      <c r="AV46" s="16"/>
      <c r="AW46" s="17">
        <v>4</v>
      </c>
      <c r="AX46" s="16"/>
      <c r="AY46" s="15"/>
      <c r="AZ46" s="1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5"/>
      <c r="BP46" s="15"/>
      <c r="BQ46" s="15"/>
      <c r="BR46" s="15"/>
      <c r="BS46" s="16"/>
      <c r="BT46" s="16"/>
      <c r="BU46" s="16"/>
      <c r="BV46" s="16"/>
      <c r="BW46" s="18">
        <f t="shared" si="0"/>
        <v>4</v>
      </c>
      <c r="BX46" s="19">
        <v>360</v>
      </c>
    </row>
    <row r="47" spans="1:76" ht="37.5" customHeight="1" x14ac:dyDescent="0.25">
      <c r="A47" s="10">
        <v>46</v>
      </c>
      <c r="B47" s="11" t="s">
        <v>168</v>
      </c>
      <c r="C47" s="12" t="s">
        <v>169</v>
      </c>
      <c r="D47" s="13" t="s">
        <v>78</v>
      </c>
      <c r="E47" s="13">
        <v>108</v>
      </c>
      <c r="F47" s="13">
        <f t="shared" si="1"/>
        <v>432</v>
      </c>
      <c r="G47" s="14">
        <v>432</v>
      </c>
      <c r="H47" s="15"/>
      <c r="I47" s="15"/>
      <c r="J47" s="16"/>
      <c r="K47" s="16"/>
      <c r="L47" s="16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5"/>
      <c r="AO47" s="15"/>
      <c r="AP47" s="15"/>
      <c r="AQ47" s="15"/>
      <c r="AR47" s="15"/>
      <c r="AS47" s="15"/>
      <c r="AT47" s="16"/>
      <c r="AU47" s="16"/>
      <c r="AV47" s="16"/>
      <c r="AW47" s="17">
        <v>4</v>
      </c>
      <c r="AX47" s="16"/>
      <c r="AY47" s="15"/>
      <c r="AZ47" s="15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5"/>
      <c r="BP47" s="15"/>
      <c r="BQ47" s="15"/>
      <c r="BR47" s="15"/>
      <c r="BS47" s="16"/>
      <c r="BT47" s="16"/>
      <c r="BU47" s="16"/>
      <c r="BV47" s="16"/>
      <c r="BW47" s="18">
        <f t="shared" si="0"/>
        <v>4</v>
      </c>
      <c r="BX47" s="19">
        <v>360</v>
      </c>
    </row>
    <row r="48" spans="1:76" ht="37.5" customHeight="1" x14ac:dyDescent="0.25">
      <c r="A48" s="10">
        <v>47</v>
      </c>
      <c r="B48" s="11" t="s">
        <v>170</v>
      </c>
      <c r="C48" s="21" t="s">
        <v>171</v>
      </c>
      <c r="D48" s="13" t="s">
        <v>78</v>
      </c>
      <c r="E48" s="32">
        <v>8000</v>
      </c>
      <c r="F48" s="26">
        <f>AP48*E48</f>
        <v>16000</v>
      </c>
      <c r="G48" s="14">
        <v>16000</v>
      </c>
      <c r="H48" s="15"/>
      <c r="I48" s="15"/>
      <c r="J48" s="16"/>
      <c r="K48" s="16"/>
      <c r="L48" s="16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5"/>
      <c r="AO48" s="15"/>
      <c r="AP48" s="24">
        <v>2</v>
      </c>
      <c r="AQ48" s="15"/>
      <c r="AR48" s="15"/>
      <c r="AS48" s="15"/>
      <c r="AT48" s="16"/>
      <c r="AU48" s="16"/>
      <c r="AV48" s="16"/>
      <c r="AW48" s="15"/>
      <c r="AX48" s="16"/>
      <c r="AY48" s="15"/>
      <c r="AZ48" s="15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5"/>
      <c r="BP48" s="15"/>
      <c r="BQ48" s="15"/>
      <c r="BR48" s="15"/>
      <c r="BS48" s="16"/>
      <c r="BT48" s="16"/>
      <c r="BU48" s="16"/>
      <c r="BV48" s="16"/>
      <c r="BW48" s="18">
        <f t="shared" si="0"/>
        <v>2</v>
      </c>
      <c r="BX48" s="19">
        <v>13333.34</v>
      </c>
    </row>
    <row r="49" spans="1:76" ht="37.5" customHeight="1" x14ac:dyDescent="0.25">
      <c r="A49" s="10">
        <v>48</v>
      </c>
      <c r="B49" s="11" t="s">
        <v>172</v>
      </c>
      <c r="C49" s="12" t="s">
        <v>173</v>
      </c>
      <c r="D49" s="13" t="s">
        <v>78</v>
      </c>
      <c r="E49" s="13">
        <v>4632</v>
      </c>
      <c r="F49" s="13">
        <f t="shared" ref="F49:F50" si="2">3860*1.2</f>
        <v>4632</v>
      </c>
      <c r="G49" s="14">
        <v>4632</v>
      </c>
      <c r="H49" s="15"/>
      <c r="I49" s="15"/>
      <c r="J49" s="16"/>
      <c r="K49" s="16"/>
      <c r="L49" s="16"/>
      <c r="M49" s="1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5"/>
      <c r="AO49" s="15"/>
      <c r="AP49" s="15"/>
      <c r="AQ49" s="15"/>
      <c r="AR49" s="15"/>
      <c r="AS49" s="15"/>
      <c r="AT49" s="16"/>
      <c r="AU49" s="16"/>
      <c r="AV49" s="16"/>
      <c r="AW49" s="17">
        <v>1</v>
      </c>
      <c r="AX49" s="16"/>
      <c r="AY49" s="15"/>
      <c r="AZ49" s="15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5"/>
      <c r="BP49" s="15"/>
      <c r="BQ49" s="15"/>
      <c r="BR49" s="15"/>
      <c r="BS49" s="16"/>
      <c r="BT49" s="16"/>
      <c r="BU49" s="16"/>
      <c r="BV49" s="16"/>
      <c r="BW49" s="18">
        <f t="shared" si="0"/>
        <v>1</v>
      </c>
      <c r="BX49" s="19">
        <v>3860</v>
      </c>
    </row>
    <row r="50" spans="1:76" ht="37.5" customHeight="1" x14ac:dyDescent="0.25">
      <c r="A50" s="10">
        <v>49</v>
      </c>
      <c r="B50" s="11" t="s">
        <v>174</v>
      </c>
      <c r="C50" s="12" t="s">
        <v>175</v>
      </c>
      <c r="D50" s="13" t="s">
        <v>78</v>
      </c>
      <c r="E50" s="13">
        <v>4632</v>
      </c>
      <c r="F50" s="13">
        <f t="shared" si="2"/>
        <v>4632</v>
      </c>
      <c r="G50" s="14">
        <v>4632</v>
      </c>
      <c r="H50" s="15"/>
      <c r="I50" s="15"/>
      <c r="J50" s="16"/>
      <c r="K50" s="16"/>
      <c r="L50" s="16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5"/>
      <c r="AO50" s="15"/>
      <c r="AP50" s="15"/>
      <c r="AQ50" s="15"/>
      <c r="AR50" s="15"/>
      <c r="AS50" s="15"/>
      <c r="AT50" s="16"/>
      <c r="AU50" s="16"/>
      <c r="AV50" s="16"/>
      <c r="AW50" s="17">
        <v>1</v>
      </c>
      <c r="AX50" s="16"/>
      <c r="AY50" s="15"/>
      <c r="AZ50" s="15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5"/>
      <c r="BP50" s="15"/>
      <c r="BQ50" s="15"/>
      <c r="BR50" s="15"/>
      <c r="BS50" s="16"/>
      <c r="BT50" s="16"/>
      <c r="BU50" s="16"/>
      <c r="BV50" s="16"/>
      <c r="BW50" s="18">
        <f t="shared" si="0"/>
        <v>1</v>
      </c>
      <c r="BX50" s="19">
        <v>3860</v>
      </c>
    </row>
    <row r="51" spans="1:76" ht="37.5" customHeight="1" x14ac:dyDescent="0.25">
      <c r="A51" s="10">
        <v>50</v>
      </c>
      <c r="B51" s="11" t="s">
        <v>176</v>
      </c>
      <c r="C51" s="29" t="s">
        <v>177</v>
      </c>
      <c r="D51" s="13" t="s">
        <v>78</v>
      </c>
      <c r="E51" s="30">
        <v>1500</v>
      </c>
      <c r="F51" s="22">
        <f>E51*BR51</f>
        <v>1500</v>
      </c>
      <c r="G51" s="14">
        <v>1500</v>
      </c>
      <c r="H51" s="15"/>
      <c r="I51" s="15"/>
      <c r="J51" s="16"/>
      <c r="K51" s="16"/>
      <c r="L51" s="16"/>
      <c r="M51" s="15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5"/>
      <c r="AO51" s="15"/>
      <c r="AP51" s="15"/>
      <c r="AQ51" s="15"/>
      <c r="AR51" s="15"/>
      <c r="AS51" s="15"/>
      <c r="AT51" s="16"/>
      <c r="AU51" s="16"/>
      <c r="AV51" s="16"/>
      <c r="AW51" s="15"/>
      <c r="AX51" s="16"/>
      <c r="AY51" s="15"/>
      <c r="AZ51" s="15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5"/>
      <c r="BP51" s="15"/>
      <c r="BQ51" s="15"/>
      <c r="BR51" s="27">
        <v>1</v>
      </c>
      <c r="BS51" s="16"/>
      <c r="BT51" s="16"/>
      <c r="BU51" s="16"/>
      <c r="BV51" s="16"/>
      <c r="BW51" s="18">
        <f t="shared" si="0"/>
        <v>1</v>
      </c>
      <c r="BX51" s="19">
        <v>1250</v>
      </c>
    </row>
    <row r="52" spans="1:76" ht="37.5" customHeight="1" x14ac:dyDescent="0.25">
      <c r="A52" s="10">
        <v>51</v>
      </c>
      <c r="B52" s="11" t="s">
        <v>178</v>
      </c>
      <c r="C52" s="12" t="s">
        <v>179</v>
      </c>
      <c r="D52" s="13" t="s">
        <v>78</v>
      </c>
      <c r="E52" s="13">
        <v>576</v>
      </c>
      <c r="F52" s="13">
        <f>480*1.2</f>
        <v>576</v>
      </c>
      <c r="G52" s="14">
        <v>576</v>
      </c>
      <c r="H52" s="15"/>
      <c r="I52" s="15"/>
      <c r="J52" s="16"/>
      <c r="K52" s="16"/>
      <c r="L52" s="16"/>
      <c r="M52" s="15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5"/>
      <c r="AO52" s="15"/>
      <c r="AP52" s="15"/>
      <c r="AQ52" s="15"/>
      <c r="AR52" s="15"/>
      <c r="AS52" s="15"/>
      <c r="AT52" s="16"/>
      <c r="AU52" s="16"/>
      <c r="AV52" s="16"/>
      <c r="AW52" s="17">
        <v>1</v>
      </c>
      <c r="AX52" s="16"/>
      <c r="AY52" s="15"/>
      <c r="AZ52" s="15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5"/>
      <c r="BP52" s="15"/>
      <c r="BQ52" s="15"/>
      <c r="BR52" s="15"/>
      <c r="BS52" s="16"/>
      <c r="BT52" s="16"/>
      <c r="BU52" s="16"/>
      <c r="BV52" s="16"/>
      <c r="BW52" s="18">
        <f t="shared" si="0"/>
        <v>1</v>
      </c>
      <c r="BX52" s="19">
        <v>480</v>
      </c>
    </row>
    <row r="53" spans="1:76" ht="37.5" customHeight="1" x14ac:dyDescent="0.25">
      <c r="A53" s="10">
        <v>52</v>
      </c>
      <c r="B53" s="25" t="s">
        <v>180</v>
      </c>
      <c r="C53" s="21" t="s">
        <v>181</v>
      </c>
      <c r="D53" s="13" t="s">
        <v>78</v>
      </c>
      <c r="E53" s="22">
        <v>72</v>
      </c>
      <c r="F53" s="22">
        <f>E53*AS53</f>
        <v>72</v>
      </c>
      <c r="G53" s="22">
        <v>72</v>
      </c>
      <c r="H53" s="15"/>
      <c r="I53" s="15"/>
      <c r="J53" s="16"/>
      <c r="K53" s="16"/>
      <c r="L53" s="16"/>
      <c r="M53" s="15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5"/>
      <c r="AO53" s="15"/>
      <c r="AP53" s="15"/>
      <c r="AQ53" s="15"/>
      <c r="AR53" s="15"/>
      <c r="AS53" s="24">
        <v>1</v>
      </c>
      <c r="AT53" s="16"/>
      <c r="AU53" s="16"/>
      <c r="AV53" s="16"/>
      <c r="AW53" s="15"/>
      <c r="AX53" s="16"/>
      <c r="AY53" s="15"/>
      <c r="AZ53" s="15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5"/>
      <c r="BP53" s="15"/>
      <c r="BQ53" s="15"/>
      <c r="BR53" s="15"/>
      <c r="BS53" s="16"/>
      <c r="BT53" s="16"/>
      <c r="BU53" s="16"/>
      <c r="BV53" s="16"/>
      <c r="BW53" s="18">
        <f t="shared" si="0"/>
        <v>1</v>
      </c>
      <c r="BX53" s="19">
        <v>60</v>
      </c>
    </row>
    <row r="54" spans="1:76" ht="37.5" customHeight="1" x14ac:dyDescent="0.25">
      <c r="A54" s="10">
        <v>53</v>
      </c>
      <c r="B54" s="25" t="s">
        <v>182</v>
      </c>
      <c r="C54" s="21" t="s">
        <v>183</v>
      </c>
      <c r="D54" s="13" t="s">
        <v>78</v>
      </c>
      <c r="E54" s="22">
        <v>72</v>
      </c>
      <c r="F54" s="22">
        <v>72</v>
      </c>
      <c r="G54" s="22">
        <v>72</v>
      </c>
      <c r="H54" s="15"/>
      <c r="I54" s="15"/>
      <c r="J54" s="16"/>
      <c r="K54" s="16"/>
      <c r="L54" s="16"/>
      <c r="M54" s="1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5"/>
      <c r="AO54" s="15"/>
      <c r="AP54" s="15"/>
      <c r="AQ54" s="15"/>
      <c r="AR54" s="15"/>
      <c r="AS54" s="24">
        <v>1</v>
      </c>
      <c r="AT54" s="16"/>
      <c r="AU54" s="16"/>
      <c r="AV54" s="16"/>
      <c r="AW54" s="15"/>
      <c r="AX54" s="16"/>
      <c r="AY54" s="15"/>
      <c r="AZ54" s="15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5"/>
      <c r="BP54" s="15"/>
      <c r="BQ54" s="15"/>
      <c r="BR54" s="15"/>
      <c r="BS54" s="16"/>
      <c r="BT54" s="16"/>
      <c r="BU54" s="16"/>
      <c r="BV54" s="16"/>
      <c r="BW54" s="18">
        <f t="shared" si="0"/>
        <v>1</v>
      </c>
      <c r="BX54" s="19">
        <v>60</v>
      </c>
    </row>
    <row r="55" spans="1:76" ht="37.5" customHeight="1" x14ac:dyDescent="0.25">
      <c r="A55" s="10">
        <v>54</v>
      </c>
      <c r="B55" s="25" t="s">
        <v>184</v>
      </c>
      <c r="C55" s="21" t="s">
        <v>185</v>
      </c>
      <c r="D55" s="13" t="s">
        <v>78</v>
      </c>
      <c r="E55" s="22">
        <v>72</v>
      </c>
      <c r="F55" s="22">
        <v>72</v>
      </c>
      <c r="G55" s="22">
        <v>72</v>
      </c>
      <c r="H55" s="15"/>
      <c r="I55" s="15"/>
      <c r="J55" s="16"/>
      <c r="K55" s="16"/>
      <c r="L55" s="16"/>
      <c r="M55" s="15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5"/>
      <c r="AO55" s="15"/>
      <c r="AP55" s="15"/>
      <c r="AQ55" s="15"/>
      <c r="AR55" s="15"/>
      <c r="AS55" s="24">
        <v>1</v>
      </c>
      <c r="AT55" s="16"/>
      <c r="AU55" s="16"/>
      <c r="AV55" s="16"/>
      <c r="AW55" s="15"/>
      <c r="AX55" s="16"/>
      <c r="AY55" s="15"/>
      <c r="AZ55" s="15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5"/>
      <c r="BP55" s="15"/>
      <c r="BQ55" s="15"/>
      <c r="BR55" s="15"/>
      <c r="BS55" s="16"/>
      <c r="BT55" s="16"/>
      <c r="BU55" s="16"/>
      <c r="BV55" s="16"/>
      <c r="BW55" s="18">
        <f t="shared" si="0"/>
        <v>1</v>
      </c>
      <c r="BX55" s="19">
        <v>60</v>
      </c>
    </row>
    <row r="56" spans="1:76" ht="37.5" customHeight="1" x14ac:dyDescent="0.25">
      <c r="A56" s="10">
        <v>55</v>
      </c>
      <c r="B56" s="25" t="s">
        <v>186</v>
      </c>
      <c r="C56" s="21" t="s">
        <v>187</v>
      </c>
      <c r="D56" s="13" t="s">
        <v>78</v>
      </c>
      <c r="E56" s="22">
        <v>190</v>
      </c>
      <c r="F56" s="22">
        <v>72</v>
      </c>
      <c r="G56" s="22">
        <v>72</v>
      </c>
      <c r="H56" s="15"/>
      <c r="I56" s="15"/>
      <c r="J56" s="16"/>
      <c r="K56" s="16"/>
      <c r="L56" s="16"/>
      <c r="M56" s="15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5"/>
      <c r="AO56" s="15"/>
      <c r="AP56" s="15"/>
      <c r="AQ56" s="15"/>
      <c r="AR56" s="15"/>
      <c r="AS56" s="24">
        <v>1</v>
      </c>
      <c r="AT56" s="16"/>
      <c r="AU56" s="16"/>
      <c r="AV56" s="16"/>
      <c r="AW56" s="15"/>
      <c r="AX56" s="16"/>
      <c r="AY56" s="15"/>
      <c r="AZ56" s="15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5"/>
      <c r="BP56" s="24">
        <v>3</v>
      </c>
      <c r="BQ56" s="15"/>
      <c r="BR56" s="15"/>
      <c r="BS56" s="16"/>
      <c r="BT56" s="16"/>
      <c r="BU56" s="16"/>
      <c r="BV56" s="16"/>
      <c r="BW56" s="18">
        <f t="shared" si="0"/>
        <v>4</v>
      </c>
      <c r="BX56" s="19">
        <v>633.34</v>
      </c>
    </row>
    <row r="57" spans="1:76" ht="37.5" customHeight="1" x14ac:dyDescent="0.25">
      <c r="A57" s="10">
        <v>56</v>
      </c>
      <c r="B57" s="25" t="s">
        <v>188</v>
      </c>
      <c r="C57" s="21" t="s">
        <v>189</v>
      </c>
      <c r="D57" s="13" t="s">
        <v>78</v>
      </c>
      <c r="E57" s="22">
        <v>190</v>
      </c>
      <c r="F57" s="22">
        <v>72</v>
      </c>
      <c r="G57" s="22">
        <v>72</v>
      </c>
      <c r="H57" s="15"/>
      <c r="I57" s="15"/>
      <c r="J57" s="16"/>
      <c r="K57" s="16"/>
      <c r="L57" s="16"/>
      <c r="M57" s="15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5"/>
      <c r="AO57" s="15"/>
      <c r="AP57" s="15"/>
      <c r="AQ57" s="15"/>
      <c r="AR57" s="15"/>
      <c r="AS57" s="24">
        <v>1</v>
      </c>
      <c r="AT57" s="16"/>
      <c r="AU57" s="16"/>
      <c r="AV57" s="16"/>
      <c r="AW57" s="15"/>
      <c r="AX57" s="16"/>
      <c r="AY57" s="15"/>
      <c r="AZ57" s="15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5"/>
      <c r="BP57" s="24">
        <v>3</v>
      </c>
      <c r="BQ57" s="15"/>
      <c r="BR57" s="15"/>
      <c r="BS57" s="16"/>
      <c r="BT57" s="16"/>
      <c r="BU57" s="16"/>
      <c r="BV57" s="16"/>
      <c r="BW57" s="18">
        <f t="shared" si="0"/>
        <v>4</v>
      </c>
      <c r="BX57" s="19">
        <v>633.34</v>
      </c>
    </row>
    <row r="58" spans="1:76" ht="37.5" customHeight="1" x14ac:dyDescent="0.25">
      <c r="A58" s="10">
        <v>57</v>
      </c>
      <c r="B58" s="25" t="s">
        <v>190</v>
      </c>
      <c r="C58" s="21" t="s">
        <v>191</v>
      </c>
      <c r="D58" s="13" t="s">
        <v>78</v>
      </c>
      <c r="E58" s="22">
        <v>160</v>
      </c>
      <c r="F58" s="22">
        <f>E58*H58</f>
        <v>320</v>
      </c>
      <c r="G58" s="14">
        <v>320</v>
      </c>
      <c r="H58" s="24">
        <v>2</v>
      </c>
      <c r="I58" s="15"/>
      <c r="J58" s="16"/>
      <c r="K58" s="16"/>
      <c r="L58" s="16"/>
      <c r="M58" s="15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5"/>
      <c r="AO58" s="15"/>
      <c r="AP58" s="15"/>
      <c r="AQ58" s="15"/>
      <c r="AR58" s="15"/>
      <c r="AS58" s="15"/>
      <c r="AT58" s="16"/>
      <c r="AU58" s="16"/>
      <c r="AV58" s="16"/>
      <c r="AW58" s="15"/>
      <c r="AX58" s="16"/>
      <c r="AY58" s="15"/>
      <c r="AZ58" s="15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5"/>
      <c r="BP58" s="15"/>
      <c r="BQ58" s="15"/>
      <c r="BR58" s="15"/>
      <c r="BS58" s="16"/>
      <c r="BT58" s="16"/>
      <c r="BU58" s="16"/>
      <c r="BV58" s="16"/>
      <c r="BW58" s="18">
        <f t="shared" si="0"/>
        <v>2</v>
      </c>
      <c r="BX58" s="19">
        <v>266.67</v>
      </c>
    </row>
    <row r="59" spans="1:76" ht="37.5" customHeight="1" x14ac:dyDescent="0.25">
      <c r="A59" s="10">
        <v>58</v>
      </c>
      <c r="B59" s="25" t="s">
        <v>192</v>
      </c>
      <c r="C59" s="21" t="s">
        <v>193</v>
      </c>
      <c r="D59" s="13" t="s">
        <v>78</v>
      </c>
      <c r="E59" s="22">
        <v>160</v>
      </c>
      <c r="F59" s="22">
        <f>E59*H59</f>
        <v>320</v>
      </c>
      <c r="G59" s="14">
        <v>320</v>
      </c>
      <c r="H59" s="24">
        <v>2</v>
      </c>
      <c r="I59" s="15"/>
      <c r="J59" s="16"/>
      <c r="K59" s="16"/>
      <c r="L59" s="16"/>
      <c r="M59" s="15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5"/>
      <c r="AO59" s="15"/>
      <c r="AP59" s="15"/>
      <c r="AQ59" s="15"/>
      <c r="AR59" s="15"/>
      <c r="AS59" s="15"/>
      <c r="AT59" s="16"/>
      <c r="AU59" s="16"/>
      <c r="AV59" s="16"/>
      <c r="AW59" s="15"/>
      <c r="AX59" s="16"/>
      <c r="AY59" s="15"/>
      <c r="AZ59" s="15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5"/>
      <c r="BP59" s="15"/>
      <c r="BQ59" s="15"/>
      <c r="BR59" s="15"/>
      <c r="BS59" s="16"/>
      <c r="BT59" s="16"/>
      <c r="BU59" s="16"/>
      <c r="BV59" s="16"/>
      <c r="BW59" s="18">
        <f t="shared" si="0"/>
        <v>2</v>
      </c>
      <c r="BX59" s="19">
        <v>266.67</v>
      </c>
    </row>
    <row r="60" spans="1:76" ht="37.5" customHeight="1" x14ac:dyDescent="0.25">
      <c r="A60" s="10">
        <v>59</v>
      </c>
      <c r="B60" s="25" t="s">
        <v>194</v>
      </c>
      <c r="C60" s="21" t="s">
        <v>195</v>
      </c>
      <c r="D60" s="13" t="s">
        <v>78</v>
      </c>
      <c r="E60" s="22">
        <v>130</v>
      </c>
      <c r="F60" s="22">
        <f>E60*H60</f>
        <v>260</v>
      </c>
      <c r="G60" s="14">
        <v>260</v>
      </c>
      <c r="H60" s="24">
        <v>2</v>
      </c>
      <c r="I60" s="15"/>
      <c r="J60" s="16"/>
      <c r="K60" s="16"/>
      <c r="L60" s="16"/>
      <c r="M60" s="15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5"/>
      <c r="AO60" s="15"/>
      <c r="AP60" s="15"/>
      <c r="AQ60" s="15"/>
      <c r="AR60" s="15"/>
      <c r="AS60" s="15"/>
      <c r="AT60" s="16"/>
      <c r="AU60" s="16"/>
      <c r="AV60" s="16"/>
      <c r="AW60" s="15"/>
      <c r="AX60" s="16"/>
      <c r="AY60" s="15"/>
      <c r="AZ60" s="15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5"/>
      <c r="BP60" s="15"/>
      <c r="BQ60" s="15"/>
      <c r="BR60" s="15"/>
      <c r="BS60" s="16"/>
      <c r="BT60" s="16"/>
      <c r="BU60" s="16"/>
      <c r="BV60" s="16"/>
      <c r="BW60" s="18">
        <f t="shared" si="0"/>
        <v>2</v>
      </c>
      <c r="BX60" s="19">
        <v>216.67</v>
      </c>
    </row>
    <row r="61" spans="1:76" ht="37.5" customHeight="1" x14ac:dyDescent="0.25">
      <c r="A61" s="10">
        <v>60</v>
      </c>
      <c r="B61" s="25" t="s">
        <v>196</v>
      </c>
      <c r="C61" s="21" t="s">
        <v>197</v>
      </c>
      <c r="D61" s="13" t="s">
        <v>78</v>
      </c>
      <c r="E61" s="13">
        <v>2000</v>
      </c>
      <c r="F61" s="22">
        <v>2000</v>
      </c>
      <c r="G61" s="14">
        <v>2000</v>
      </c>
      <c r="H61" s="15"/>
      <c r="I61" s="15"/>
      <c r="J61" s="16"/>
      <c r="K61" s="16"/>
      <c r="L61" s="16"/>
      <c r="M61" s="15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24">
        <v>1</v>
      </c>
      <c r="AO61" s="15"/>
      <c r="AP61" s="15"/>
      <c r="AQ61" s="15"/>
      <c r="AR61" s="15"/>
      <c r="AS61" s="15"/>
      <c r="AT61" s="16"/>
      <c r="AU61" s="16"/>
      <c r="AV61" s="16"/>
      <c r="AW61" s="15"/>
      <c r="AX61" s="16"/>
      <c r="AY61" s="15"/>
      <c r="AZ61" s="15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5"/>
      <c r="BP61" s="15"/>
      <c r="BQ61" s="15"/>
      <c r="BR61" s="15"/>
      <c r="BS61" s="16"/>
      <c r="BT61" s="16"/>
      <c r="BU61" s="16"/>
      <c r="BV61" s="16"/>
      <c r="BW61" s="18">
        <f t="shared" si="0"/>
        <v>1</v>
      </c>
      <c r="BX61" s="19">
        <v>1666.67</v>
      </c>
    </row>
    <row r="62" spans="1:76" ht="37.5" customHeight="1" x14ac:dyDescent="0.25">
      <c r="A62" s="10">
        <v>61</v>
      </c>
      <c r="B62" s="11" t="s">
        <v>198</v>
      </c>
      <c r="C62" s="12" t="s">
        <v>199</v>
      </c>
      <c r="D62" s="13" t="s">
        <v>78</v>
      </c>
      <c r="E62" s="22">
        <v>200</v>
      </c>
      <c r="F62" s="22">
        <f>E62*M62</f>
        <v>1400</v>
      </c>
      <c r="G62" s="14">
        <v>1400</v>
      </c>
      <c r="H62" s="15"/>
      <c r="I62" s="15"/>
      <c r="J62" s="16"/>
      <c r="K62" s="16"/>
      <c r="L62" s="16"/>
      <c r="M62" s="24">
        <v>7</v>
      </c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5"/>
      <c r="AO62" s="15"/>
      <c r="AP62" s="15"/>
      <c r="AQ62" s="15"/>
      <c r="AR62" s="15"/>
      <c r="AS62" s="15"/>
      <c r="AT62" s="16"/>
      <c r="AU62" s="16"/>
      <c r="AV62" s="16"/>
      <c r="AW62" s="15"/>
      <c r="AX62" s="16"/>
      <c r="AY62" s="15"/>
      <c r="AZ62" s="15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5"/>
      <c r="BP62" s="15"/>
      <c r="BQ62" s="15"/>
      <c r="BR62" s="15"/>
      <c r="BS62" s="16"/>
      <c r="BT62" s="16"/>
      <c r="BU62" s="16"/>
      <c r="BV62" s="16"/>
      <c r="BW62" s="18">
        <f t="shared" si="0"/>
        <v>7</v>
      </c>
      <c r="BX62" s="19">
        <v>1166.67</v>
      </c>
    </row>
    <row r="63" spans="1:76" ht="37.5" customHeight="1" x14ac:dyDescent="0.25">
      <c r="A63" s="10">
        <v>62</v>
      </c>
      <c r="B63" s="11" t="s">
        <v>200</v>
      </c>
      <c r="C63" s="12" t="s">
        <v>201</v>
      </c>
      <c r="D63" s="13" t="s">
        <v>78</v>
      </c>
      <c r="E63" s="28">
        <v>200</v>
      </c>
      <c r="F63" s="22">
        <f>E63*M63</f>
        <v>2400</v>
      </c>
      <c r="G63" s="14">
        <v>2400</v>
      </c>
      <c r="H63" s="15"/>
      <c r="I63" s="15"/>
      <c r="J63" s="16"/>
      <c r="K63" s="16"/>
      <c r="L63" s="16"/>
      <c r="M63" s="17">
        <v>12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5"/>
      <c r="AO63" s="15"/>
      <c r="AP63" s="15"/>
      <c r="AQ63" s="15"/>
      <c r="AR63" s="15"/>
      <c r="AS63" s="15"/>
      <c r="AT63" s="16"/>
      <c r="AU63" s="16"/>
      <c r="AV63" s="16"/>
      <c r="AW63" s="15"/>
      <c r="AX63" s="16"/>
      <c r="AY63" s="15"/>
      <c r="AZ63" s="15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5"/>
      <c r="BP63" s="15"/>
      <c r="BQ63" s="15"/>
      <c r="BR63" s="15"/>
      <c r="BS63" s="16"/>
      <c r="BT63" s="16"/>
      <c r="BU63" s="16"/>
      <c r="BV63" s="16"/>
      <c r="BW63" s="18">
        <f t="shared" si="0"/>
        <v>12</v>
      </c>
      <c r="BX63" s="19">
        <v>2000</v>
      </c>
    </row>
    <row r="64" spans="1:76" ht="37.5" customHeight="1" x14ac:dyDescent="0.25">
      <c r="A64" s="10">
        <v>63</v>
      </c>
      <c r="B64" s="25" t="s">
        <v>202</v>
      </c>
      <c r="C64" s="12" t="s">
        <v>203</v>
      </c>
      <c r="D64" s="13" t="s">
        <v>78</v>
      </c>
      <c r="E64" s="28">
        <v>135</v>
      </c>
      <c r="F64" s="30">
        <v>625</v>
      </c>
      <c r="G64" s="14">
        <v>625</v>
      </c>
      <c r="H64" s="15"/>
      <c r="I64" s="15"/>
      <c r="J64" s="16"/>
      <c r="K64" s="16"/>
      <c r="L64" s="16"/>
      <c r="M64" s="15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5"/>
      <c r="AO64" s="27">
        <v>5</v>
      </c>
      <c r="AP64" s="24">
        <v>700</v>
      </c>
      <c r="AQ64" s="15"/>
      <c r="AR64" s="15"/>
      <c r="AS64" s="15"/>
      <c r="AT64" s="16"/>
      <c r="AU64" s="16"/>
      <c r="AV64" s="16"/>
      <c r="AW64" s="16"/>
      <c r="AX64" s="16"/>
      <c r="AY64" s="15"/>
      <c r="AZ64" s="15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5"/>
      <c r="BP64" s="15"/>
      <c r="BQ64" s="15"/>
      <c r="BR64" s="15"/>
      <c r="BS64" s="16"/>
      <c r="BT64" s="16"/>
      <c r="BU64" s="16"/>
      <c r="BV64" s="16"/>
      <c r="BW64" s="18">
        <f t="shared" si="0"/>
        <v>705</v>
      </c>
      <c r="BX64" s="19">
        <v>79312.5</v>
      </c>
    </row>
    <row r="65" spans="1:76" ht="37.5" customHeight="1" x14ac:dyDescent="0.25">
      <c r="A65" s="10">
        <v>64</v>
      </c>
      <c r="B65" s="11" t="s">
        <v>204</v>
      </c>
      <c r="C65" s="12" t="s">
        <v>205</v>
      </c>
      <c r="D65" s="13" t="s">
        <v>78</v>
      </c>
      <c r="E65" s="13">
        <v>210</v>
      </c>
      <c r="F65" s="10">
        <v>10500</v>
      </c>
      <c r="G65" s="14">
        <v>10500</v>
      </c>
      <c r="H65" s="15"/>
      <c r="I65" s="15"/>
      <c r="J65" s="16"/>
      <c r="K65" s="16"/>
      <c r="L65" s="16"/>
      <c r="M65" s="15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5"/>
      <c r="AO65" s="15"/>
      <c r="AP65" s="24">
        <v>400</v>
      </c>
      <c r="AQ65" s="15"/>
      <c r="AR65" s="15"/>
      <c r="AS65" s="15"/>
      <c r="AT65" s="16"/>
      <c r="AU65" s="16"/>
      <c r="AV65" s="16"/>
      <c r="AW65" s="16"/>
      <c r="AX65" s="16"/>
      <c r="AY65" s="17">
        <v>50</v>
      </c>
      <c r="AZ65" s="15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5"/>
      <c r="BP65" s="15"/>
      <c r="BQ65" s="15"/>
      <c r="BR65" s="15"/>
      <c r="BS65" s="16"/>
      <c r="BT65" s="16"/>
      <c r="BU65" s="16"/>
      <c r="BV65" s="16"/>
      <c r="BW65" s="18">
        <f t="shared" si="0"/>
        <v>450</v>
      </c>
      <c r="BX65" s="19">
        <v>78750</v>
      </c>
    </row>
    <row r="66" spans="1:76" ht="37.5" customHeight="1" x14ac:dyDescent="0.25">
      <c r="A66" s="10">
        <v>65</v>
      </c>
      <c r="B66" s="11" t="s">
        <v>206</v>
      </c>
      <c r="C66" s="12" t="s">
        <v>207</v>
      </c>
      <c r="D66" s="13" t="s">
        <v>78</v>
      </c>
      <c r="E66" s="13">
        <v>210</v>
      </c>
      <c r="F66" s="10">
        <v>4200</v>
      </c>
      <c r="G66" s="14">
        <v>4200</v>
      </c>
      <c r="H66" s="15"/>
      <c r="I66" s="15"/>
      <c r="J66" s="16"/>
      <c r="K66" s="16"/>
      <c r="L66" s="16"/>
      <c r="M66" s="15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5"/>
      <c r="AO66" s="27">
        <v>5</v>
      </c>
      <c r="AP66" s="24">
        <v>400</v>
      </c>
      <c r="AQ66" s="15"/>
      <c r="AR66" s="15"/>
      <c r="AS66" s="15"/>
      <c r="AT66" s="16"/>
      <c r="AU66" s="16"/>
      <c r="AV66" s="16"/>
      <c r="AW66" s="16"/>
      <c r="AX66" s="16"/>
      <c r="AY66" s="17">
        <v>20</v>
      </c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5"/>
      <c r="BP66" s="15"/>
      <c r="BQ66" s="15"/>
      <c r="BR66" s="15"/>
      <c r="BS66" s="16"/>
      <c r="BT66" s="16"/>
      <c r="BU66" s="16"/>
      <c r="BV66" s="16"/>
      <c r="BW66" s="18">
        <f t="shared" si="0"/>
        <v>425</v>
      </c>
      <c r="BX66" s="19">
        <v>74375</v>
      </c>
    </row>
    <row r="67" spans="1:76" ht="37.5" customHeight="1" x14ac:dyDescent="0.25">
      <c r="A67" s="10">
        <v>66</v>
      </c>
      <c r="B67" s="11" t="s">
        <v>208</v>
      </c>
      <c r="C67" s="12" t="s">
        <v>209</v>
      </c>
      <c r="D67" s="13" t="s">
        <v>78</v>
      </c>
      <c r="E67" s="13">
        <v>14000</v>
      </c>
      <c r="F67" s="10">
        <v>28000</v>
      </c>
      <c r="G67" s="14">
        <v>28000</v>
      </c>
      <c r="H67" s="15"/>
      <c r="I67" s="15"/>
      <c r="J67" s="16"/>
      <c r="K67" s="16"/>
      <c r="L67" s="16"/>
      <c r="M67" s="15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7">
        <v>2</v>
      </c>
      <c r="AO67" s="15"/>
      <c r="AP67" s="15"/>
      <c r="AQ67" s="15"/>
      <c r="AR67" s="15"/>
      <c r="AS67" s="15"/>
      <c r="AT67" s="16"/>
      <c r="AU67" s="16"/>
      <c r="AV67" s="16"/>
      <c r="AW67" s="15"/>
      <c r="AX67" s="16"/>
      <c r="AY67" s="15"/>
      <c r="AZ67" s="15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5"/>
      <c r="BP67" s="15"/>
      <c r="BQ67" s="15"/>
      <c r="BR67" s="15"/>
      <c r="BS67" s="16"/>
      <c r="BT67" s="16"/>
      <c r="BU67" s="16"/>
      <c r="BV67" s="16"/>
      <c r="BW67" s="18">
        <f t="shared" ref="BW67:BW130" si="3">SUM(H67:BV67)</f>
        <v>2</v>
      </c>
      <c r="BX67" s="19">
        <v>23333.34</v>
      </c>
    </row>
    <row r="68" spans="1:76" ht="37.5" customHeight="1" x14ac:dyDescent="0.25">
      <c r="A68" s="10">
        <v>67</v>
      </c>
      <c r="B68" s="11" t="s">
        <v>210</v>
      </c>
      <c r="C68" s="12" t="s">
        <v>211</v>
      </c>
      <c r="D68" s="13" t="s">
        <v>78</v>
      </c>
      <c r="E68" s="13">
        <v>14000</v>
      </c>
      <c r="F68" s="10">
        <v>28000</v>
      </c>
      <c r="G68" s="14">
        <v>28000</v>
      </c>
      <c r="H68" s="15"/>
      <c r="I68" s="15"/>
      <c r="J68" s="16"/>
      <c r="K68" s="16"/>
      <c r="L68" s="16"/>
      <c r="M68" s="15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7">
        <v>2</v>
      </c>
      <c r="AO68" s="15"/>
      <c r="AP68" s="15"/>
      <c r="AQ68" s="15"/>
      <c r="AR68" s="15"/>
      <c r="AS68" s="15"/>
      <c r="AT68" s="16"/>
      <c r="AU68" s="16"/>
      <c r="AV68" s="16"/>
      <c r="AW68" s="15"/>
      <c r="AX68" s="16"/>
      <c r="AY68" s="15"/>
      <c r="AZ68" s="15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5"/>
      <c r="BP68" s="15"/>
      <c r="BQ68" s="15"/>
      <c r="BR68" s="15"/>
      <c r="BS68" s="16"/>
      <c r="BT68" s="16"/>
      <c r="BU68" s="16"/>
      <c r="BV68" s="16"/>
      <c r="BW68" s="18">
        <f t="shared" si="3"/>
        <v>2</v>
      </c>
      <c r="BX68" s="19">
        <v>23333.34</v>
      </c>
    </row>
    <row r="69" spans="1:76" ht="37.5" customHeight="1" x14ac:dyDescent="0.25">
      <c r="A69" s="10">
        <v>68</v>
      </c>
      <c r="B69" s="11" t="s">
        <v>212</v>
      </c>
      <c r="C69" s="12" t="s">
        <v>213</v>
      </c>
      <c r="D69" s="13" t="s">
        <v>78</v>
      </c>
      <c r="E69" s="13">
        <v>14000</v>
      </c>
      <c r="F69" s="10">
        <v>28000</v>
      </c>
      <c r="G69" s="14">
        <v>28000</v>
      </c>
      <c r="H69" s="15"/>
      <c r="I69" s="15"/>
      <c r="J69" s="16"/>
      <c r="K69" s="16"/>
      <c r="L69" s="16"/>
      <c r="M69" s="15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7">
        <v>2</v>
      </c>
      <c r="AO69" s="15"/>
      <c r="AP69" s="15"/>
      <c r="AQ69" s="15"/>
      <c r="AR69" s="15"/>
      <c r="AS69" s="15"/>
      <c r="AT69" s="16"/>
      <c r="AU69" s="16"/>
      <c r="AV69" s="16"/>
      <c r="AW69" s="15"/>
      <c r="AX69" s="16"/>
      <c r="AY69" s="15"/>
      <c r="AZ69" s="15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5"/>
      <c r="BP69" s="15"/>
      <c r="BQ69" s="15"/>
      <c r="BR69" s="15"/>
      <c r="BS69" s="16"/>
      <c r="BT69" s="16"/>
      <c r="BU69" s="16"/>
      <c r="BV69" s="16"/>
      <c r="BW69" s="18">
        <f t="shared" si="3"/>
        <v>2</v>
      </c>
      <c r="BX69" s="19">
        <v>23333.34</v>
      </c>
    </row>
    <row r="70" spans="1:76" ht="37.5" customHeight="1" x14ac:dyDescent="0.25">
      <c r="A70" s="10">
        <v>69</v>
      </c>
      <c r="B70" s="11" t="s">
        <v>214</v>
      </c>
      <c r="C70" s="12" t="s">
        <v>215</v>
      </c>
      <c r="D70" s="13" t="s">
        <v>78</v>
      </c>
      <c r="E70" s="13">
        <v>900</v>
      </c>
      <c r="F70" s="10">
        <v>900</v>
      </c>
      <c r="G70" s="34">
        <v>900</v>
      </c>
      <c r="H70" s="15"/>
      <c r="I70" s="15"/>
      <c r="J70" s="16"/>
      <c r="K70" s="16"/>
      <c r="L70" s="16"/>
      <c r="M70" s="15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5"/>
      <c r="AO70" s="15"/>
      <c r="AP70" s="15"/>
      <c r="AQ70" s="17">
        <v>1</v>
      </c>
      <c r="AR70" s="15"/>
      <c r="AS70" s="15"/>
      <c r="AT70" s="16"/>
      <c r="AU70" s="16"/>
      <c r="AV70" s="16"/>
      <c r="AW70" s="15"/>
      <c r="AX70" s="16"/>
      <c r="AY70" s="15"/>
      <c r="AZ70" s="15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5"/>
      <c r="BP70" s="15"/>
      <c r="BQ70" s="15"/>
      <c r="BR70" s="15"/>
      <c r="BS70" s="16"/>
      <c r="BT70" s="16"/>
      <c r="BU70" s="16"/>
      <c r="BV70" s="16"/>
      <c r="BW70" s="18">
        <f t="shared" si="3"/>
        <v>1</v>
      </c>
      <c r="BX70" s="19">
        <v>750</v>
      </c>
    </row>
    <row r="71" spans="1:76" ht="37.5" customHeight="1" x14ac:dyDescent="0.25">
      <c r="A71" s="10">
        <v>70</v>
      </c>
      <c r="B71" s="25" t="s">
        <v>216</v>
      </c>
      <c r="C71" s="21" t="s">
        <v>217</v>
      </c>
      <c r="D71" s="13" t="s">
        <v>78</v>
      </c>
      <c r="E71" s="32">
        <v>6000</v>
      </c>
      <c r="F71" s="26">
        <f>AP71*E71</f>
        <v>30000</v>
      </c>
      <c r="G71" s="14">
        <v>30000</v>
      </c>
      <c r="H71" s="15"/>
      <c r="I71" s="15"/>
      <c r="J71" s="16"/>
      <c r="K71" s="16"/>
      <c r="L71" s="16"/>
      <c r="M71" s="15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5"/>
      <c r="AO71" s="15"/>
      <c r="AP71" s="17">
        <v>5</v>
      </c>
      <c r="AQ71" s="15"/>
      <c r="AR71" s="15"/>
      <c r="AS71" s="15"/>
      <c r="AT71" s="16"/>
      <c r="AU71" s="16"/>
      <c r="AV71" s="16"/>
      <c r="AW71" s="15"/>
      <c r="AX71" s="16"/>
      <c r="AY71" s="15"/>
      <c r="AZ71" s="15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5"/>
      <c r="BP71" s="15"/>
      <c r="BQ71" s="15"/>
      <c r="BR71" s="15"/>
      <c r="BS71" s="16"/>
      <c r="BT71" s="16"/>
      <c r="BU71" s="16"/>
      <c r="BV71" s="16"/>
      <c r="BW71" s="18">
        <f t="shared" si="3"/>
        <v>5</v>
      </c>
      <c r="BX71" s="19">
        <v>25000</v>
      </c>
    </row>
    <row r="72" spans="1:76" ht="37.5" customHeight="1" x14ac:dyDescent="0.25">
      <c r="A72" s="10">
        <v>71</v>
      </c>
      <c r="B72" s="11" t="s">
        <v>218</v>
      </c>
      <c r="C72" s="12" t="s">
        <v>219</v>
      </c>
      <c r="D72" s="13" t="s">
        <v>78</v>
      </c>
      <c r="E72" s="28">
        <v>200</v>
      </c>
      <c r="F72" s="22">
        <f>E72*M72</f>
        <v>2400</v>
      </c>
      <c r="G72" s="14">
        <v>2400</v>
      </c>
      <c r="H72" s="15"/>
      <c r="I72" s="15"/>
      <c r="J72" s="16"/>
      <c r="K72" s="16"/>
      <c r="L72" s="16"/>
      <c r="M72" s="24">
        <v>12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5"/>
      <c r="AO72" s="15"/>
      <c r="AP72" s="15"/>
      <c r="AQ72" s="15"/>
      <c r="AR72" s="15"/>
      <c r="AS72" s="15"/>
      <c r="AT72" s="16"/>
      <c r="AU72" s="16"/>
      <c r="AV72" s="16"/>
      <c r="AW72" s="15"/>
      <c r="AX72" s="16"/>
      <c r="AY72" s="15"/>
      <c r="AZ72" s="15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5"/>
      <c r="BP72" s="15"/>
      <c r="BQ72" s="15"/>
      <c r="BR72" s="15"/>
      <c r="BS72" s="16"/>
      <c r="BT72" s="16"/>
      <c r="BU72" s="16"/>
      <c r="BV72" s="16"/>
      <c r="BW72" s="18">
        <f t="shared" si="3"/>
        <v>12</v>
      </c>
      <c r="BX72" s="19">
        <v>2000</v>
      </c>
    </row>
    <row r="73" spans="1:76" ht="37.5" customHeight="1" x14ac:dyDescent="0.25">
      <c r="A73" s="10">
        <v>72</v>
      </c>
      <c r="B73" s="11" t="s">
        <v>220</v>
      </c>
      <c r="C73" s="21" t="s">
        <v>221</v>
      </c>
      <c r="D73" s="13" t="s">
        <v>78</v>
      </c>
      <c r="E73" s="35">
        <v>30000</v>
      </c>
      <c r="F73" s="26">
        <f>AP73*E73</f>
        <v>30000</v>
      </c>
      <c r="G73" s="14">
        <v>30000</v>
      </c>
      <c r="H73" s="15"/>
      <c r="I73" s="15"/>
      <c r="J73" s="16"/>
      <c r="K73" s="16"/>
      <c r="L73" s="16"/>
      <c r="M73" s="15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5"/>
      <c r="AO73" s="15"/>
      <c r="AP73" s="24">
        <v>1</v>
      </c>
      <c r="AQ73" s="15"/>
      <c r="AR73" s="15"/>
      <c r="AS73" s="15"/>
      <c r="AT73" s="16"/>
      <c r="AU73" s="16"/>
      <c r="AV73" s="16"/>
      <c r="AW73" s="15"/>
      <c r="AX73" s="16"/>
      <c r="AY73" s="15"/>
      <c r="AZ73" s="15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5"/>
      <c r="BP73" s="15"/>
      <c r="BQ73" s="15"/>
      <c r="BR73" s="15"/>
      <c r="BS73" s="16"/>
      <c r="BT73" s="16"/>
      <c r="BU73" s="16"/>
      <c r="BV73" s="16"/>
      <c r="BW73" s="18">
        <f t="shared" si="3"/>
        <v>1</v>
      </c>
      <c r="BX73" s="19">
        <v>25000</v>
      </c>
    </row>
    <row r="74" spans="1:76" ht="37.5" customHeight="1" x14ac:dyDescent="0.25">
      <c r="A74" s="10">
        <v>73</v>
      </c>
      <c r="B74" s="25" t="s">
        <v>222</v>
      </c>
      <c r="C74" s="21" t="s">
        <v>223</v>
      </c>
      <c r="D74" s="13" t="s">
        <v>78</v>
      </c>
      <c r="E74" s="36">
        <v>6000</v>
      </c>
      <c r="F74" s="22">
        <v>12000</v>
      </c>
      <c r="G74" s="14">
        <v>12000</v>
      </c>
      <c r="H74" s="15"/>
      <c r="I74" s="15"/>
      <c r="J74" s="16"/>
      <c r="K74" s="16"/>
      <c r="L74" s="16"/>
      <c r="M74" s="15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24">
        <v>2</v>
      </c>
      <c r="AO74" s="15"/>
      <c r="AP74" s="15"/>
      <c r="AQ74" s="15"/>
      <c r="AR74" s="15"/>
      <c r="AS74" s="15"/>
      <c r="AT74" s="16"/>
      <c r="AU74" s="16"/>
      <c r="AV74" s="16"/>
      <c r="AW74" s="15"/>
      <c r="AX74" s="16"/>
      <c r="AY74" s="15"/>
      <c r="AZ74" s="15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5"/>
      <c r="BP74" s="15"/>
      <c r="BQ74" s="15"/>
      <c r="BR74" s="15"/>
      <c r="BS74" s="16"/>
      <c r="BT74" s="16"/>
      <c r="BU74" s="16"/>
      <c r="BV74" s="16"/>
      <c r="BW74" s="18">
        <f t="shared" si="3"/>
        <v>2</v>
      </c>
      <c r="BX74" s="19">
        <v>10000</v>
      </c>
    </row>
    <row r="75" spans="1:76" ht="37.5" customHeight="1" x14ac:dyDescent="0.25">
      <c r="A75" s="10">
        <v>74</v>
      </c>
      <c r="B75" s="11" t="s">
        <v>224</v>
      </c>
      <c r="C75" s="12" t="s">
        <v>225</v>
      </c>
      <c r="D75" s="13" t="s">
        <v>78</v>
      </c>
      <c r="E75" s="28">
        <v>4000</v>
      </c>
      <c r="F75" s="28">
        <f>E75*AZ75</f>
        <v>8000</v>
      </c>
      <c r="G75" s="14">
        <v>8000</v>
      </c>
      <c r="H75" s="15"/>
      <c r="I75" s="15"/>
      <c r="J75" s="16"/>
      <c r="K75" s="16"/>
      <c r="L75" s="16"/>
      <c r="M75" s="15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5"/>
      <c r="AO75" s="15"/>
      <c r="AP75" s="15"/>
      <c r="AQ75" s="15"/>
      <c r="AR75" s="15"/>
      <c r="AS75" s="15"/>
      <c r="AT75" s="16"/>
      <c r="AU75" s="16"/>
      <c r="AV75" s="16"/>
      <c r="AW75" s="15"/>
      <c r="AX75" s="16"/>
      <c r="AY75" s="15"/>
      <c r="AZ75" s="17">
        <v>2</v>
      </c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5"/>
      <c r="BP75" s="15"/>
      <c r="BQ75" s="15"/>
      <c r="BR75" s="15"/>
      <c r="BS75" s="16"/>
      <c r="BT75" s="16"/>
      <c r="BU75" s="16"/>
      <c r="BV75" s="16"/>
      <c r="BW75" s="18">
        <f t="shared" si="3"/>
        <v>2</v>
      </c>
      <c r="BX75" s="19">
        <v>6666.67</v>
      </c>
    </row>
    <row r="76" spans="1:76" ht="37.5" customHeight="1" x14ac:dyDescent="0.25">
      <c r="A76" s="10">
        <v>75</v>
      </c>
      <c r="B76" s="11" t="s">
        <v>226</v>
      </c>
      <c r="C76" s="12" t="s">
        <v>227</v>
      </c>
      <c r="D76" s="13" t="s">
        <v>78</v>
      </c>
      <c r="E76" s="13">
        <v>1650.1200000000001</v>
      </c>
      <c r="F76" s="13">
        <f>16501.2</f>
        <v>16501.2</v>
      </c>
      <c r="G76" s="14">
        <v>16501.2</v>
      </c>
      <c r="H76" s="15"/>
      <c r="I76" s="15"/>
      <c r="J76" s="16"/>
      <c r="K76" s="16"/>
      <c r="L76" s="16"/>
      <c r="M76" s="15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5"/>
      <c r="AO76" s="15"/>
      <c r="AP76" s="15"/>
      <c r="AQ76" s="15"/>
      <c r="AR76" s="15"/>
      <c r="AS76" s="15"/>
      <c r="AT76" s="16"/>
      <c r="AU76" s="16"/>
      <c r="AV76" s="16"/>
      <c r="AW76" s="17">
        <v>10</v>
      </c>
      <c r="AX76" s="16"/>
      <c r="AY76" s="15"/>
      <c r="AZ76" s="15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5"/>
      <c r="BP76" s="15"/>
      <c r="BQ76" s="15"/>
      <c r="BR76" s="15"/>
      <c r="BS76" s="16"/>
      <c r="BT76" s="16"/>
      <c r="BU76" s="16"/>
      <c r="BV76" s="16"/>
      <c r="BW76" s="18">
        <f t="shared" si="3"/>
        <v>10</v>
      </c>
      <c r="BX76" s="19">
        <v>13751</v>
      </c>
    </row>
    <row r="77" spans="1:76" ht="37.5" customHeight="1" x14ac:dyDescent="0.25">
      <c r="A77" s="10">
        <v>76</v>
      </c>
      <c r="B77" s="25" t="s">
        <v>228</v>
      </c>
      <c r="C77" s="21" t="s">
        <v>229</v>
      </c>
      <c r="D77" s="13" t="s">
        <v>78</v>
      </c>
      <c r="E77" s="32">
        <v>135</v>
      </c>
      <c r="F77" s="26">
        <f>AP77*E77</f>
        <v>5400</v>
      </c>
      <c r="G77" s="14">
        <v>5400</v>
      </c>
      <c r="H77" s="15"/>
      <c r="I77" s="15"/>
      <c r="J77" s="16"/>
      <c r="K77" s="16"/>
      <c r="L77" s="16"/>
      <c r="M77" s="15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5"/>
      <c r="AO77" s="15"/>
      <c r="AP77" s="17">
        <v>40</v>
      </c>
      <c r="AQ77" s="15"/>
      <c r="AR77" s="15"/>
      <c r="AS77" s="15"/>
      <c r="AT77" s="16"/>
      <c r="AU77" s="16"/>
      <c r="AV77" s="16"/>
      <c r="AW77" s="15"/>
      <c r="AX77" s="16"/>
      <c r="AY77" s="15"/>
      <c r="AZ77" s="15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5"/>
      <c r="BP77" s="15"/>
      <c r="BQ77" s="15"/>
      <c r="BR77" s="15"/>
      <c r="BS77" s="16"/>
      <c r="BT77" s="16"/>
      <c r="BU77" s="16"/>
      <c r="BV77" s="16"/>
      <c r="BW77" s="18">
        <f t="shared" si="3"/>
        <v>40</v>
      </c>
      <c r="BX77" s="19">
        <v>4500</v>
      </c>
    </row>
    <row r="78" spans="1:76" ht="37.5" customHeight="1" x14ac:dyDescent="0.25">
      <c r="A78" s="10">
        <v>77</v>
      </c>
      <c r="B78" s="25" t="s">
        <v>230</v>
      </c>
      <c r="C78" s="12" t="s">
        <v>231</v>
      </c>
      <c r="D78" s="13" t="s">
        <v>78</v>
      </c>
      <c r="E78" s="23">
        <v>90</v>
      </c>
      <c r="F78" s="23">
        <f>E78*AW78</f>
        <v>270</v>
      </c>
      <c r="G78" s="14">
        <v>270</v>
      </c>
      <c r="H78" s="15"/>
      <c r="I78" s="15"/>
      <c r="J78" s="16"/>
      <c r="K78" s="16"/>
      <c r="L78" s="16"/>
      <c r="M78" s="15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5"/>
      <c r="AO78" s="15"/>
      <c r="AP78" s="15"/>
      <c r="AQ78" s="15"/>
      <c r="AR78" s="15"/>
      <c r="AS78" s="15"/>
      <c r="AT78" s="16"/>
      <c r="AU78" s="16"/>
      <c r="AV78" s="16"/>
      <c r="AW78" s="24">
        <v>3</v>
      </c>
      <c r="AX78" s="16"/>
      <c r="AY78" s="15"/>
      <c r="AZ78" s="15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5"/>
      <c r="BP78" s="15"/>
      <c r="BQ78" s="15"/>
      <c r="BR78" s="15"/>
      <c r="BS78" s="16"/>
      <c r="BT78" s="16"/>
      <c r="BU78" s="16"/>
      <c r="BV78" s="16"/>
      <c r="BW78" s="18">
        <f t="shared" si="3"/>
        <v>3</v>
      </c>
      <c r="BX78" s="19">
        <v>225</v>
      </c>
    </row>
    <row r="79" spans="1:76" ht="37.5" customHeight="1" x14ac:dyDescent="0.25">
      <c r="A79" s="10">
        <v>78</v>
      </c>
      <c r="B79" s="25" t="s">
        <v>232</v>
      </c>
      <c r="C79" s="21" t="s">
        <v>233</v>
      </c>
      <c r="D79" s="13" t="s">
        <v>78</v>
      </c>
      <c r="E79" s="13">
        <v>1500</v>
      </c>
      <c r="F79" s="22">
        <v>3000</v>
      </c>
      <c r="G79" s="14">
        <v>3000</v>
      </c>
      <c r="H79" s="15"/>
      <c r="I79" s="15"/>
      <c r="J79" s="16"/>
      <c r="K79" s="16"/>
      <c r="L79" s="16"/>
      <c r="M79" s="15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24">
        <v>2</v>
      </c>
      <c r="AO79" s="15"/>
      <c r="AP79" s="15"/>
      <c r="AQ79" s="15"/>
      <c r="AR79" s="15"/>
      <c r="AS79" s="15"/>
      <c r="AT79" s="16"/>
      <c r="AU79" s="16"/>
      <c r="AV79" s="16"/>
      <c r="AW79" s="15"/>
      <c r="AX79" s="16"/>
      <c r="AY79" s="15"/>
      <c r="AZ79" s="15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5"/>
      <c r="BP79" s="15"/>
      <c r="BQ79" s="15"/>
      <c r="BR79" s="15"/>
      <c r="BS79" s="16"/>
      <c r="BT79" s="16"/>
      <c r="BU79" s="16"/>
      <c r="BV79" s="16"/>
      <c r="BW79" s="18">
        <f t="shared" si="3"/>
        <v>2</v>
      </c>
      <c r="BX79" s="19">
        <v>2500</v>
      </c>
    </row>
    <row r="80" spans="1:76" ht="37.5" customHeight="1" x14ac:dyDescent="0.25">
      <c r="A80" s="10">
        <v>79</v>
      </c>
      <c r="B80" s="11" t="s">
        <v>234</v>
      </c>
      <c r="C80" s="29" t="s">
        <v>235</v>
      </c>
      <c r="D80" s="13" t="s">
        <v>78</v>
      </c>
      <c r="E80" s="30">
        <v>2500</v>
      </c>
      <c r="F80" s="22">
        <f>E80*BR80</f>
        <v>2500</v>
      </c>
      <c r="G80" s="14">
        <v>2500</v>
      </c>
      <c r="H80" s="15"/>
      <c r="I80" s="15"/>
      <c r="J80" s="16"/>
      <c r="K80" s="16"/>
      <c r="L80" s="16"/>
      <c r="M80" s="15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5"/>
      <c r="AO80" s="15"/>
      <c r="AP80" s="15"/>
      <c r="AQ80" s="15"/>
      <c r="AR80" s="15"/>
      <c r="AS80" s="15"/>
      <c r="AT80" s="16"/>
      <c r="AU80" s="16"/>
      <c r="AV80" s="16"/>
      <c r="AW80" s="15"/>
      <c r="AX80" s="16"/>
      <c r="AY80" s="15"/>
      <c r="AZ80" s="15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5"/>
      <c r="BP80" s="15"/>
      <c r="BQ80" s="15"/>
      <c r="BR80" s="27">
        <v>1</v>
      </c>
      <c r="BS80" s="16"/>
      <c r="BT80" s="16"/>
      <c r="BU80" s="16"/>
      <c r="BV80" s="16"/>
      <c r="BW80" s="18">
        <f t="shared" si="3"/>
        <v>1</v>
      </c>
      <c r="BX80" s="19">
        <v>2083.34</v>
      </c>
    </row>
    <row r="81" spans="1:76" ht="37.5" customHeight="1" x14ac:dyDescent="0.25">
      <c r="A81" s="10">
        <v>80</v>
      </c>
      <c r="B81" s="11" t="s">
        <v>236</v>
      </c>
      <c r="C81" s="12" t="s">
        <v>237</v>
      </c>
      <c r="D81" s="13" t="s">
        <v>78</v>
      </c>
      <c r="E81" s="28">
        <v>8000</v>
      </c>
      <c r="F81" s="28">
        <f>E81*AZ81</f>
        <v>16000</v>
      </c>
      <c r="G81" s="14">
        <v>16000</v>
      </c>
      <c r="H81" s="15"/>
      <c r="I81" s="15"/>
      <c r="J81" s="16"/>
      <c r="K81" s="16"/>
      <c r="L81" s="16"/>
      <c r="M81" s="15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5"/>
      <c r="AO81" s="15"/>
      <c r="AP81" s="15"/>
      <c r="AQ81" s="15"/>
      <c r="AR81" s="15"/>
      <c r="AS81" s="15"/>
      <c r="AT81" s="16"/>
      <c r="AU81" s="16"/>
      <c r="AV81" s="16"/>
      <c r="AW81" s="15"/>
      <c r="AX81" s="16"/>
      <c r="AY81" s="15"/>
      <c r="AZ81" s="17">
        <v>2</v>
      </c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5"/>
      <c r="BP81" s="15"/>
      <c r="BQ81" s="15"/>
      <c r="BR81" s="15"/>
      <c r="BS81" s="16"/>
      <c r="BT81" s="16"/>
      <c r="BU81" s="16"/>
      <c r="BV81" s="16"/>
      <c r="BW81" s="18">
        <f t="shared" si="3"/>
        <v>2</v>
      </c>
      <c r="BX81" s="19">
        <v>13333.34</v>
      </c>
    </row>
    <row r="82" spans="1:76" ht="37.5" customHeight="1" x14ac:dyDescent="0.25">
      <c r="A82" s="10">
        <v>81</v>
      </c>
      <c r="B82" s="11" t="s">
        <v>238</v>
      </c>
      <c r="C82" s="12" t="s">
        <v>239</v>
      </c>
      <c r="D82" s="13" t="s">
        <v>78</v>
      </c>
      <c r="E82" s="28">
        <v>2000</v>
      </c>
      <c r="F82" s="28">
        <f>E82*AZ82</f>
        <v>4000</v>
      </c>
      <c r="G82" s="14">
        <v>4000</v>
      </c>
      <c r="H82" s="15"/>
      <c r="I82" s="15"/>
      <c r="J82" s="16"/>
      <c r="K82" s="16"/>
      <c r="L82" s="16"/>
      <c r="M82" s="15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5"/>
      <c r="AO82" s="15"/>
      <c r="AP82" s="15"/>
      <c r="AQ82" s="15"/>
      <c r="AR82" s="15"/>
      <c r="AS82" s="15"/>
      <c r="AT82" s="16"/>
      <c r="AU82" s="16"/>
      <c r="AV82" s="16"/>
      <c r="AW82" s="15"/>
      <c r="AX82" s="16"/>
      <c r="AY82" s="15"/>
      <c r="AZ82" s="17">
        <v>2</v>
      </c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5"/>
      <c r="BP82" s="15"/>
      <c r="BQ82" s="15"/>
      <c r="BR82" s="15"/>
      <c r="BS82" s="16"/>
      <c r="BT82" s="16"/>
      <c r="BU82" s="16"/>
      <c r="BV82" s="16"/>
      <c r="BW82" s="18">
        <f t="shared" si="3"/>
        <v>2</v>
      </c>
      <c r="BX82" s="19">
        <v>3333.34</v>
      </c>
    </row>
    <row r="83" spans="1:76" ht="37.5" customHeight="1" x14ac:dyDescent="0.25">
      <c r="A83" s="10">
        <v>82</v>
      </c>
      <c r="B83" s="11" t="s">
        <v>240</v>
      </c>
      <c r="C83" s="12" t="s">
        <v>241</v>
      </c>
      <c r="D83" s="13" t="s">
        <v>78</v>
      </c>
      <c r="E83" s="28">
        <v>3000</v>
      </c>
      <c r="F83" s="28">
        <f>E83*AZ83</f>
        <v>6000</v>
      </c>
      <c r="G83" s="14">
        <v>6000</v>
      </c>
      <c r="H83" s="15"/>
      <c r="I83" s="15"/>
      <c r="J83" s="16"/>
      <c r="K83" s="16"/>
      <c r="L83" s="16"/>
      <c r="M83" s="15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5"/>
      <c r="AO83" s="15"/>
      <c r="AP83" s="15"/>
      <c r="AQ83" s="15"/>
      <c r="AR83" s="15"/>
      <c r="AS83" s="15"/>
      <c r="AT83" s="16"/>
      <c r="AU83" s="16"/>
      <c r="AV83" s="16"/>
      <c r="AW83" s="15"/>
      <c r="AX83" s="16"/>
      <c r="AY83" s="15"/>
      <c r="AZ83" s="17">
        <v>2</v>
      </c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5"/>
      <c r="BP83" s="15"/>
      <c r="BQ83" s="15"/>
      <c r="BR83" s="15"/>
      <c r="BS83" s="16"/>
      <c r="BT83" s="16"/>
      <c r="BU83" s="16"/>
      <c r="BV83" s="16"/>
      <c r="BW83" s="18">
        <f t="shared" si="3"/>
        <v>2</v>
      </c>
      <c r="BX83" s="19">
        <v>5000</v>
      </c>
    </row>
    <row r="84" spans="1:76" ht="37.5" customHeight="1" x14ac:dyDescent="0.25">
      <c r="A84" s="10">
        <v>83</v>
      </c>
      <c r="B84" s="11" t="s">
        <v>242</v>
      </c>
      <c r="C84" s="12" t="s">
        <v>243</v>
      </c>
      <c r="D84" s="13" t="s">
        <v>78</v>
      </c>
      <c r="E84" s="28">
        <v>3000</v>
      </c>
      <c r="F84" s="28">
        <f>E84*AZ84</f>
        <v>6000</v>
      </c>
      <c r="G84" s="14">
        <v>6000</v>
      </c>
      <c r="H84" s="15"/>
      <c r="I84" s="15"/>
      <c r="J84" s="16"/>
      <c r="K84" s="16"/>
      <c r="L84" s="16"/>
      <c r="M84" s="15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5"/>
      <c r="AO84" s="15"/>
      <c r="AP84" s="15"/>
      <c r="AQ84" s="15"/>
      <c r="AR84" s="15"/>
      <c r="AS84" s="15"/>
      <c r="AT84" s="16"/>
      <c r="AU84" s="16"/>
      <c r="AV84" s="16"/>
      <c r="AW84" s="15"/>
      <c r="AX84" s="16"/>
      <c r="AY84" s="15"/>
      <c r="AZ84" s="17">
        <v>2</v>
      </c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5"/>
      <c r="BP84" s="15"/>
      <c r="BQ84" s="15"/>
      <c r="BR84" s="15"/>
      <c r="BS84" s="16"/>
      <c r="BT84" s="16"/>
      <c r="BU84" s="16"/>
      <c r="BV84" s="16"/>
      <c r="BW84" s="18">
        <f t="shared" si="3"/>
        <v>2</v>
      </c>
      <c r="BX84" s="19">
        <v>5000</v>
      </c>
    </row>
    <row r="85" spans="1:76" ht="37.5" customHeight="1" x14ac:dyDescent="0.25">
      <c r="A85" s="10">
        <v>84</v>
      </c>
      <c r="B85" s="11" t="s">
        <v>244</v>
      </c>
      <c r="C85" s="12" t="s">
        <v>245</v>
      </c>
      <c r="D85" s="13" t="s">
        <v>78</v>
      </c>
      <c r="E85" s="13">
        <v>12000</v>
      </c>
      <c r="F85" s="13">
        <f t="shared" ref="F85:F86" si="4">10000*1.2</f>
        <v>12000</v>
      </c>
      <c r="G85" s="14">
        <v>12000</v>
      </c>
      <c r="H85" s="15"/>
      <c r="I85" s="15"/>
      <c r="J85" s="16"/>
      <c r="K85" s="16"/>
      <c r="L85" s="16"/>
      <c r="M85" s="15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5"/>
      <c r="AO85" s="15"/>
      <c r="AP85" s="15"/>
      <c r="AQ85" s="15"/>
      <c r="AR85" s="15"/>
      <c r="AS85" s="15"/>
      <c r="AT85" s="16"/>
      <c r="AU85" s="16"/>
      <c r="AV85" s="16"/>
      <c r="AW85" s="17">
        <v>1</v>
      </c>
      <c r="AX85" s="16"/>
      <c r="AY85" s="15"/>
      <c r="AZ85" s="15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5"/>
      <c r="BP85" s="15"/>
      <c r="BQ85" s="15"/>
      <c r="BR85" s="15"/>
      <c r="BS85" s="16"/>
      <c r="BT85" s="16"/>
      <c r="BU85" s="16"/>
      <c r="BV85" s="16"/>
      <c r="BW85" s="18">
        <f t="shared" si="3"/>
        <v>1</v>
      </c>
      <c r="BX85" s="19">
        <v>10000</v>
      </c>
    </row>
    <row r="86" spans="1:76" ht="37.5" customHeight="1" x14ac:dyDescent="0.25">
      <c r="A86" s="10">
        <v>85</v>
      </c>
      <c r="B86" s="11" t="s">
        <v>246</v>
      </c>
      <c r="C86" s="12" t="s">
        <v>247</v>
      </c>
      <c r="D86" s="13" t="s">
        <v>78</v>
      </c>
      <c r="E86" s="13">
        <v>12000</v>
      </c>
      <c r="F86" s="13">
        <f t="shared" si="4"/>
        <v>12000</v>
      </c>
      <c r="G86" s="14">
        <v>12000</v>
      </c>
      <c r="H86" s="15"/>
      <c r="I86" s="15"/>
      <c r="J86" s="16"/>
      <c r="K86" s="16"/>
      <c r="L86" s="16"/>
      <c r="M86" s="15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5"/>
      <c r="AO86" s="15"/>
      <c r="AP86" s="15"/>
      <c r="AQ86" s="15"/>
      <c r="AR86" s="15"/>
      <c r="AS86" s="15"/>
      <c r="AT86" s="16"/>
      <c r="AU86" s="16"/>
      <c r="AV86" s="16"/>
      <c r="AW86" s="17">
        <v>1</v>
      </c>
      <c r="AX86" s="16"/>
      <c r="AY86" s="15"/>
      <c r="AZ86" s="15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5"/>
      <c r="BP86" s="15"/>
      <c r="BQ86" s="15"/>
      <c r="BR86" s="15"/>
      <c r="BS86" s="16"/>
      <c r="BT86" s="16"/>
      <c r="BU86" s="16"/>
      <c r="BV86" s="16"/>
      <c r="BW86" s="18">
        <f t="shared" si="3"/>
        <v>1</v>
      </c>
      <c r="BX86" s="19">
        <v>10000</v>
      </c>
    </row>
    <row r="87" spans="1:76" ht="37.5" customHeight="1" x14ac:dyDescent="0.25">
      <c r="A87" s="10">
        <v>86</v>
      </c>
      <c r="B87" s="11" t="s">
        <v>248</v>
      </c>
      <c r="C87" s="21" t="s">
        <v>249</v>
      </c>
      <c r="D87" s="13" t="s">
        <v>78</v>
      </c>
      <c r="E87" s="32">
        <v>8000</v>
      </c>
      <c r="F87" s="26">
        <f>AP87*E87</f>
        <v>16000</v>
      </c>
      <c r="G87" s="14">
        <v>16000</v>
      </c>
      <c r="H87" s="15"/>
      <c r="I87" s="15"/>
      <c r="J87" s="16"/>
      <c r="K87" s="16"/>
      <c r="L87" s="16"/>
      <c r="M87" s="15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5"/>
      <c r="AO87" s="15"/>
      <c r="AP87" s="24">
        <v>2</v>
      </c>
      <c r="AQ87" s="15"/>
      <c r="AR87" s="15"/>
      <c r="AS87" s="15"/>
      <c r="AT87" s="16"/>
      <c r="AU87" s="16"/>
      <c r="AV87" s="16"/>
      <c r="AW87" s="15"/>
      <c r="AX87" s="16"/>
      <c r="AY87" s="15"/>
      <c r="AZ87" s="15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5"/>
      <c r="BP87" s="15"/>
      <c r="BQ87" s="15"/>
      <c r="BR87" s="15"/>
      <c r="BS87" s="16"/>
      <c r="BT87" s="16"/>
      <c r="BU87" s="16"/>
      <c r="BV87" s="16"/>
      <c r="BW87" s="18">
        <f t="shared" si="3"/>
        <v>2</v>
      </c>
      <c r="BX87" s="19">
        <v>13333.34</v>
      </c>
    </row>
    <row r="88" spans="1:76" ht="37.5" customHeight="1" x14ac:dyDescent="0.25">
      <c r="A88" s="10">
        <v>87</v>
      </c>
      <c r="B88" s="11" t="s">
        <v>250</v>
      </c>
      <c r="C88" s="12" t="s">
        <v>251</v>
      </c>
      <c r="D88" s="13" t="s">
        <v>78</v>
      </c>
      <c r="E88" s="13">
        <v>380</v>
      </c>
      <c r="F88" s="10">
        <v>3040</v>
      </c>
      <c r="G88" s="14">
        <v>3040</v>
      </c>
      <c r="H88" s="15"/>
      <c r="I88" s="15"/>
      <c r="J88" s="16"/>
      <c r="K88" s="16"/>
      <c r="L88" s="16"/>
      <c r="M88" s="15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5"/>
      <c r="AO88" s="15"/>
      <c r="AP88" s="15"/>
      <c r="AQ88" s="15"/>
      <c r="AR88" s="15"/>
      <c r="AS88" s="15"/>
      <c r="AT88" s="16"/>
      <c r="AU88" s="16"/>
      <c r="AV88" s="16"/>
      <c r="AW88" s="17">
        <v>8</v>
      </c>
      <c r="AX88" s="16"/>
      <c r="AY88" s="15"/>
      <c r="AZ88" s="15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5"/>
      <c r="BP88" s="15"/>
      <c r="BQ88" s="15"/>
      <c r="BR88" s="15"/>
      <c r="BS88" s="16"/>
      <c r="BT88" s="16"/>
      <c r="BU88" s="16"/>
      <c r="BV88" s="16"/>
      <c r="BW88" s="18">
        <f t="shared" si="3"/>
        <v>8</v>
      </c>
      <c r="BX88" s="19">
        <v>2533.34</v>
      </c>
    </row>
    <row r="89" spans="1:76" ht="37.5" customHeight="1" x14ac:dyDescent="0.25">
      <c r="A89" s="10">
        <v>88</v>
      </c>
      <c r="B89" s="11" t="s">
        <v>252</v>
      </c>
      <c r="C89" s="12" t="s">
        <v>253</v>
      </c>
      <c r="D89" s="13" t="s">
        <v>78</v>
      </c>
      <c r="E89" s="32">
        <v>9000</v>
      </c>
      <c r="F89" s="26">
        <f>AP89*E89</f>
        <v>36000</v>
      </c>
      <c r="G89" s="14">
        <v>36000</v>
      </c>
      <c r="H89" s="15"/>
      <c r="I89" s="15"/>
      <c r="J89" s="16"/>
      <c r="K89" s="16"/>
      <c r="L89" s="16"/>
      <c r="M89" s="15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5"/>
      <c r="AO89" s="15"/>
      <c r="AP89" s="17">
        <v>4</v>
      </c>
      <c r="AQ89" s="15"/>
      <c r="AR89" s="15"/>
      <c r="AS89" s="15"/>
      <c r="AT89" s="16"/>
      <c r="AU89" s="16"/>
      <c r="AV89" s="16"/>
      <c r="AW89" s="15"/>
      <c r="AX89" s="16"/>
      <c r="AY89" s="15"/>
      <c r="AZ89" s="15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5"/>
      <c r="BP89" s="15"/>
      <c r="BQ89" s="15"/>
      <c r="BR89" s="15"/>
      <c r="BS89" s="16"/>
      <c r="BT89" s="16"/>
      <c r="BU89" s="16"/>
      <c r="BV89" s="16"/>
      <c r="BW89" s="18">
        <f t="shared" si="3"/>
        <v>4</v>
      </c>
      <c r="BX89" s="19">
        <v>30000</v>
      </c>
    </row>
    <row r="90" spans="1:76" ht="37.5" customHeight="1" x14ac:dyDescent="0.25">
      <c r="A90" s="10">
        <v>89</v>
      </c>
      <c r="B90" s="11" t="s">
        <v>254</v>
      </c>
      <c r="C90" s="12" t="s">
        <v>255</v>
      </c>
      <c r="D90" s="13" t="s">
        <v>78</v>
      </c>
      <c r="E90" s="32">
        <v>9000</v>
      </c>
      <c r="F90" s="26">
        <f>AP90*E90</f>
        <v>36000</v>
      </c>
      <c r="G90" s="14">
        <v>36000</v>
      </c>
      <c r="H90" s="15"/>
      <c r="I90" s="15"/>
      <c r="J90" s="16"/>
      <c r="K90" s="16"/>
      <c r="L90" s="16"/>
      <c r="M90" s="15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5"/>
      <c r="AO90" s="15"/>
      <c r="AP90" s="17">
        <v>4</v>
      </c>
      <c r="AQ90" s="15"/>
      <c r="AR90" s="15"/>
      <c r="AS90" s="15"/>
      <c r="AT90" s="16"/>
      <c r="AU90" s="16"/>
      <c r="AV90" s="16"/>
      <c r="AW90" s="15"/>
      <c r="AX90" s="16"/>
      <c r="AY90" s="15"/>
      <c r="AZ90" s="15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5"/>
      <c r="BP90" s="15"/>
      <c r="BQ90" s="15"/>
      <c r="BR90" s="15"/>
      <c r="BS90" s="16"/>
      <c r="BT90" s="16"/>
      <c r="BU90" s="16"/>
      <c r="BV90" s="16"/>
      <c r="BW90" s="18">
        <f t="shared" si="3"/>
        <v>4</v>
      </c>
      <c r="BX90" s="19">
        <v>30000</v>
      </c>
    </row>
    <row r="91" spans="1:76" ht="37.5" customHeight="1" x14ac:dyDescent="0.25">
      <c r="A91" s="10">
        <v>90</v>
      </c>
      <c r="B91" s="11" t="s">
        <v>256</v>
      </c>
      <c r="C91" s="29" t="s">
        <v>257</v>
      </c>
      <c r="D91" s="13" t="s">
        <v>78</v>
      </c>
      <c r="E91" s="30">
        <v>1600</v>
      </c>
      <c r="F91" s="22">
        <f>E91*BR91</f>
        <v>3200</v>
      </c>
      <c r="G91" s="14">
        <v>3200</v>
      </c>
      <c r="H91" s="15"/>
      <c r="I91" s="15"/>
      <c r="J91" s="16"/>
      <c r="K91" s="16"/>
      <c r="L91" s="16"/>
      <c r="M91" s="15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5"/>
      <c r="AO91" s="15"/>
      <c r="AP91" s="15"/>
      <c r="AQ91" s="15"/>
      <c r="AR91" s="15"/>
      <c r="AS91" s="15"/>
      <c r="AT91" s="16"/>
      <c r="AU91" s="16"/>
      <c r="AV91" s="16"/>
      <c r="AW91" s="15"/>
      <c r="AX91" s="16"/>
      <c r="AY91" s="15"/>
      <c r="AZ91" s="15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5"/>
      <c r="BP91" s="15"/>
      <c r="BQ91" s="15"/>
      <c r="BR91" s="27">
        <v>2</v>
      </c>
      <c r="BS91" s="16"/>
      <c r="BT91" s="16"/>
      <c r="BU91" s="16"/>
      <c r="BV91" s="16"/>
      <c r="BW91" s="18">
        <f t="shared" si="3"/>
        <v>2</v>
      </c>
      <c r="BX91" s="19">
        <v>2666.67</v>
      </c>
    </row>
    <row r="92" spans="1:76" ht="37.5" customHeight="1" x14ac:dyDescent="0.25">
      <c r="A92" s="10">
        <v>91</v>
      </c>
      <c r="B92" s="11" t="s">
        <v>258</v>
      </c>
      <c r="C92" s="12" t="s">
        <v>259</v>
      </c>
      <c r="D92" s="13" t="s">
        <v>78</v>
      </c>
      <c r="E92" s="13">
        <v>600</v>
      </c>
      <c r="F92" s="10">
        <v>1200</v>
      </c>
      <c r="G92" s="14">
        <v>1200</v>
      </c>
      <c r="H92" s="15"/>
      <c r="I92" s="15"/>
      <c r="J92" s="16"/>
      <c r="K92" s="16"/>
      <c r="L92" s="16"/>
      <c r="M92" s="15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5"/>
      <c r="AO92" s="15"/>
      <c r="AP92" s="15"/>
      <c r="AQ92" s="17">
        <v>2</v>
      </c>
      <c r="AR92" s="15"/>
      <c r="AS92" s="15"/>
      <c r="AT92" s="16"/>
      <c r="AU92" s="16"/>
      <c r="AV92" s="16"/>
      <c r="AW92" s="15"/>
      <c r="AX92" s="16"/>
      <c r="AY92" s="15"/>
      <c r="AZ92" s="15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5"/>
      <c r="BP92" s="15"/>
      <c r="BQ92" s="15"/>
      <c r="BR92" s="15"/>
      <c r="BS92" s="16"/>
      <c r="BT92" s="16"/>
      <c r="BU92" s="16"/>
      <c r="BV92" s="16"/>
      <c r="BW92" s="18">
        <f t="shared" si="3"/>
        <v>2</v>
      </c>
      <c r="BX92" s="19">
        <v>1000</v>
      </c>
    </row>
    <row r="93" spans="1:76" ht="37.5" customHeight="1" x14ac:dyDescent="0.25">
      <c r="A93" s="10">
        <v>92</v>
      </c>
      <c r="B93" s="25" t="s">
        <v>260</v>
      </c>
      <c r="C93" s="21" t="s">
        <v>261</v>
      </c>
      <c r="D93" s="13" t="s">
        <v>78</v>
      </c>
      <c r="E93" s="32">
        <v>1360</v>
      </c>
      <c r="F93" s="26">
        <f>AP93*E93</f>
        <v>27200</v>
      </c>
      <c r="G93" s="14">
        <v>27200</v>
      </c>
      <c r="H93" s="15"/>
      <c r="I93" s="15"/>
      <c r="J93" s="16"/>
      <c r="K93" s="16"/>
      <c r="L93" s="16"/>
      <c r="M93" s="15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5"/>
      <c r="AO93" s="15"/>
      <c r="AP93" s="17">
        <v>20</v>
      </c>
      <c r="AQ93" s="15"/>
      <c r="AR93" s="15"/>
      <c r="AS93" s="15"/>
      <c r="AT93" s="16"/>
      <c r="AU93" s="16"/>
      <c r="AV93" s="16"/>
      <c r="AW93" s="15"/>
      <c r="AX93" s="16"/>
      <c r="AY93" s="15"/>
      <c r="AZ93" s="15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5"/>
      <c r="BP93" s="15"/>
      <c r="BQ93" s="15"/>
      <c r="BR93" s="15"/>
      <c r="BS93" s="16"/>
      <c r="BT93" s="16"/>
      <c r="BU93" s="16"/>
      <c r="BV93" s="16"/>
      <c r="BW93" s="18">
        <f t="shared" si="3"/>
        <v>20</v>
      </c>
      <c r="BX93" s="19">
        <v>22666.67</v>
      </c>
    </row>
    <row r="94" spans="1:76" ht="37.5" customHeight="1" x14ac:dyDescent="0.25">
      <c r="A94" s="10">
        <v>93</v>
      </c>
      <c r="B94" s="25" t="s">
        <v>262</v>
      </c>
      <c r="C94" s="21" t="s">
        <v>263</v>
      </c>
      <c r="D94" s="13" t="s">
        <v>78</v>
      </c>
      <c r="E94" s="22">
        <v>110</v>
      </c>
      <c r="F94" s="22">
        <f>E94*H94</f>
        <v>440</v>
      </c>
      <c r="G94" s="14">
        <v>440</v>
      </c>
      <c r="H94" s="24">
        <v>4</v>
      </c>
      <c r="I94" s="15"/>
      <c r="J94" s="16"/>
      <c r="K94" s="16"/>
      <c r="L94" s="16"/>
      <c r="M94" s="15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5"/>
      <c r="AO94" s="15"/>
      <c r="AP94" s="15"/>
      <c r="AQ94" s="15"/>
      <c r="AR94" s="15"/>
      <c r="AS94" s="15"/>
      <c r="AT94" s="16"/>
      <c r="AU94" s="16"/>
      <c r="AV94" s="16"/>
      <c r="AW94" s="15"/>
      <c r="AX94" s="16"/>
      <c r="AY94" s="15"/>
      <c r="AZ94" s="15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5"/>
      <c r="BP94" s="15"/>
      <c r="BQ94" s="15"/>
      <c r="BR94" s="15"/>
      <c r="BS94" s="16"/>
      <c r="BT94" s="16"/>
      <c r="BU94" s="16"/>
      <c r="BV94" s="16"/>
      <c r="BW94" s="18">
        <f t="shared" si="3"/>
        <v>4</v>
      </c>
      <c r="BX94" s="19">
        <v>366.67</v>
      </c>
    </row>
    <row r="95" spans="1:76" ht="37.5" customHeight="1" x14ac:dyDescent="0.25">
      <c r="A95" s="10">
        <v>94</v>
      </c>
      <c r="B95" s="25" t="s">
        <v>264</v>
      </c>
      <c r="C95" s="21" t="s">
        <v>265</v>
      </c>
      <c r="D95" s="13" t="s">
        <v>78</v>
      </c>
      <c r="E95" s="22">
        <v>160</v>
      </c>
      <c r="F95" s="22">
        <f>E95*H95</f>
        <v>640</v>
      </c>
      <c r="G95" s="14">
        <v>640</v>
      </c>
      <c r="H95" s="24">
        <v>4</v>
      </c>
      <c r="I95" s="15"/>
      <c r="J95" s="16"/>
      <c r="K95" s="16"/>
      <c r="L95" s="16"/>
      <c r="M95" s="15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5"/>
      <c r="AO95" s="15"/>
      <c r="AP95" s="15"/>
      <c r="AQ95" s="15"/>
      <c r="AR95" s="15"/>
      <c r="AS95" s="15"/>
      <c r="AT95" s="16"/>
      <c r="AU95" s="16"/>
      <c r="AV95" s="16"/>
      <c r="AW95" s="15"/>
      <c r="AX95" s="16"/>
      <c r="AY95" s="15"/>
      <c r="AZ95" s="15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5"/>
      <c r="BP95" s="15"/>
      <c r="BQ95" s="15"/>
      <c r="BR95" s="15"/>
      <c r="BS95" s="16"/>
      <c r="BT95" s="16"/>
      <c r="BU95" s="16"/>
      <c r="BV95" s="16"/>
      <c r="BW95" s="18">
        <f t="shared" si="3"/>
        <v>4</v>
      </c>
      <c r="BX95" s="19">
        <v>533.34</v>
      </c>
    </row>
    <row r="96" spans="1:76" ht="37.5" customHeight="1" x14ac:dyDescent="0.25">
      <c r="A96" s="10">
        <v>95</v>
      </c>
      <c r="B96" s="11" t="s">
        <v>266</v>
      </c>
      <c r="C96" s="21" t="s">
        <v>267</v>
      </c>
      <c r="D96" s="13" t="s">
        <v>78</v>
      </c>
      <c r="E96" s="32">
        <v>3000</v>
      </c>
      <c r="F96" s="26">
        <f>AP96*E96</f>
        <v>6000</v>
      </c>
      <c r="G96" s="14">
        <v>6000</v>
      </c>
      <c r="H96" s="15"/>
      <c r="I96" s="15"/>
      <c r="J96" s="16"/>
      <c r="K96" s="16"/>
      <c r="L96" s="16"/>
      <c r="M96" s="15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5"/>
      <c r="AO96" s="15"/>
      <c r="AP96" s="24">
        <v>2</v>
      </c>
      <c r="AQ96" s="15"/>
      <c r="AR96" s="15"/>
      <c r="AS96" s="15"/>
      <c r="AT96" s="16"/>
      <c r="AU96" s="16"/>
      <c r="AV96" s="16"/>
      <c r="AW96" s="15"/>
      <c r="AX96" s="16"/>
      <c r="AY96" s="15"/>
      <c r="AZ96" s="15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5"/>
      <c r="BP96" s="15"/>
      <c r="BQ96" s="15"/>
      <c r="BR96" s="15"/>
      <c r="BS96" s="16"/>
      <c r="BT96" s="16"/>
      <c r="BU96" s="16"/>
      <c r="BV96" s="16"/>
      <c r="BW96" s="18">
        <f t="shared" si="3"/>
        <v>2</v>
      </c>
      <c r="BX96" s="19">
        <v>5000</v>
      </c>
    </row>
    <row r="97" spans="1:76" ht="37.5" customHeight="1" x14ac:dyDescent="0.25">
      <c r="A97" s="10">
        <v>96</v>
      </c>
      <c r="B97" s="25" t="s">
        <v>268</v>
      </c>
      <c r="C97" s="21" t="s">
        <v>269</v>
      </c>
      <c r="D97" s="13" t="s">
        <v>78</v>
      </c>
      <c r="E97" s="13">
        <v>100</v>
      </c>
      <c r="F97" s="23">
        <f>E97*AW97</f>
        <v>5000</v>
      </c>
      <c r="G97" s="14">
        <v>5000</v>
      </c>
      <c r="H97" s="15"/>
      <c r="I97" s="15"/>
      <c r="J97" s="16"/>
      <c r="K97" s="16"/>
      <c r="L97" s="16"/>
      <c r="M97" s="15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5"/>
      <c r="AO97" s="15"/>
      <c r="AP97" s="15"/>
      <c r="AQ97" s="15"/>
      <c r="AR97" s="15"/>
      <c r="AS97" s="15"/>
      <c r="AT97" s="16"/>
      <c r="AU97" s="16"/>
      <c r="AV97" s="16"/>
      <c r="AW97" s="24">
        <v>50</v>
      </c>
      <c r="AX97" s="16"/>
      <c r="AY97" s="15"/>
      <c r="AZ97" s="15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5"/>
      <c r="BP97" s="15"/>
      <c r="BQ97" s="15"/>
      <c r="BR97" s="15"/>
      <c r="BS97" s="16"/>
      <c r="BT97" s="16"/>
      <c r="BU97" s="16"/>
      <c r="BV97" s="16"/>
      <c r="BW97" s="18">
        <f t="shared" si="3"/>
        <v>50</v>
      </c>
      <c r="BX97" s="19">
        <v>4166.67</v>
      </c>
    </row>
    <row r="98" spans="1:76" ht="37.5" customHeight="1" x14ac:dyDescent="0.25">
      <c r="A98" s="10">
        <v>97</v>
      </c>
      <c r="B98" s="11" t="s">
        <v>270</v>
      </c>
      <c r="C98" s="12" t="s">
        <v>271</v>
      </c>
      <c r="D98" s="13" t="s">
        <v>78</v>
      </c>
      <c r="E98" s="13">
        <v>380</v>
      </c>
      <c r="F98" s="10">
        <v>760</v>
      </c>
      <c r="G98" s="14">
        <v>760</v>
      </c>
      <c r="H98" s="15"/>
      <c r="I98" s="15"/>
      <c r="J98" s="16"/>
      <c r="K98" s="16"/>
      <c r="L98" s="16"/>
      <c r="M98" s="15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5"/>
      <c r="AO98" s="15"/>
      <c r="AP98" s="15"/>
      <c r="AQ98" s="15"/>
      <c r="AR98" s="15"/>
      <c r="AS98" s="15"/>
      <c r="AT98" s="16"/>
      <c r="AU98" s="16"/>
      <c r="AV98" s="16"/>
      <c r="AW98" s="17">
        <v>2</v>
      </c>
      <c r="AX98" s="16"/>
      <c r="AY98" s="15"/>
      <c r="AZ98" s="15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5"/>
      <c r="BP98" s="15"/>
      <c r="BQ98" s="15"/>
      <c r="BR98" s="15"/>
      <c r="BS98" s="16"/>
      <c r="BT98" s="16"/>
      <c r="BU98" s="16"/>
      <c r="BV98" s="16"/>
      <c r="BW98" s="18">
        <f t="shared" si="3"/>
        <v>2</v>
      </c>
      <c r="BX98" s="19">
        <v>633.34</v>
      </c>
    </row>
    <row r="99" spans="1:76" ht="37.5" customHeight="1" x14ac:dyDescent="0.25">
      <c r="A99" s="10">
        <v>98</v>
      </c>
      <c r="B99" s="11" t="s">
        <v>272</v>
      </c>
      <c r="C99" s="12" t="s">
        <v>273</v>
      </c>
      <c r="D99" s="13" t="s">
        <v>78</v>
      </c>
      <c r="E99" s="13">
        <v>300</v>
      </c>
      <c r="F99" s="10">
        <v>600</v>
      </c>
      <c r="G99" s="14">
        <v>600</v>
      </c>
      <c r="H99" s="15"/>
      <c r="I99" s="15"/>
      <c r="J99" s="16"/>
      <c r="K99" s="16"/>
      <c r="L99" s="16"/>
      <c r="M99" s="15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5"/>
      <c r="AO99" s="15"/>
      <c r="AP99" s="15"/>
      <c r="AQ99" s="17">
        <v>2</v>
      </c>
      <c r="AR99" s="15"/>
      <c r="AS99" s="15"/>
      <c r="AT99" s="16"/>
      <c r="AU99" s="16"/>
      <c r="AV99" s="16"/>
      <c r="AW99" s="15"/>
      <c r="AX99" s="16"/>
      <c r="AY99" s="15"/>
      <c r="AZ99" s="15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5"/>
      <c r="BP99" s="15"/>
      <c r="BQ99" s="15"/>
      <c r="BR99" s="15"/>
      <c r="BS99" s="16"/>
      <c r="BT99" s="16"/>
      <c r="BU99" s="16"/>
      <c r="BV99" s="16"/>
      <c r="BW99" s="18">
        <f t="shared" si="3"/>
        <v>2</v>
      </c>
      <c r="BX99" s="19">
        <v>500</v>
      </c>
    </row>
    <row r="100" spans="1:76" ht="37.5" customHeight="1" x14ac:dyDescent="0.25">
      <c r="A100" s="10">
        <v>99</v>
      </c>
      <c r="B100" s="11" t="s">
        <v>274</v>
      </c>
      <c r="C100" s="12" t="s">
        <v>275</v>
      </c>
      <c r="D100" s="13" t="s">
        <v>78</v>
      </c>
      <c r="E100" s="13">
        <v>3500</v>
      </c>
      <c r="F100" s="22">
        <f>E100*AN100</f>
        <v>7000</v>
      </c>
      <c r="G100" s="14">
        <v>7000</v>
      </c>
      <c r="H100" s="15"/>
      <c r="I100" s="15"/>
      <c r="J100" s="16"/>
      <c r="K100" s="16"/>
      <c r="L100" s="16"/>
      <c r="M100" s="15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24">
        <v>2</v>
      </c>
      <c r="AO100" s="15"/>
      <c r="AP100" s="15"/>
      <c r="AQ100" s="15"/>
      <c r="AR100" s="15"/>
      <c r="AS100" s="15"/>
      <c r="AT100" s="16"/>
      <c r="AU100" s="16"/>
      <c r="AV100" s="16"/>
      <c r="AW100" s="15"/>
      <c r="AX100" s="16"/>
      <c r="AY100" s="15"/>
      <c r="AZ100" s="15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5"/>
      <c r="BP100" s="15"/>
      <c r="BQ100" s="15"/>
      <c r="BR100" s="15"/>
      <c r="BS100" s="16"/>
      <c r="BT100" s="16"/>
      <c r="BU100" s="16"/>
      <c r="BV100" s="16"/>
      <c r="BW100" s="18">
        <f t="shared" si="3"/>
        <v>2</v>
      </c>
      <c r="BX100" s="19">
        <v>5833.34</v>
      </c>
    </row>
    <row r="101" spans="1:76" ht="37.5" customHeight="1" x14ac:dyDescent="0.25">
      <c r="A101" s="10">
        <v>100</v>
      </c>
      <c r="B101" s="11" t="s">
        <v>276</v>
      </c>
      <c r="C101" s="12" t="s">
        <v>277</v>
      </c>
      <c r="D101" s="13" t="s">
        <v>78</v>
      </c>
      <c r="E101" s="28">
        <v>200</v>
      </c>
      <c r="F101" s="22">
        <f>E101*M101</f>
        <v>2400</v>
      </c>
      <c r="G101" s="14">
        <v>2400</v>
      </c>
      <c r="H101" s="15"/>
      <c r="I101" s="15"/>
      <c r="J101" s="16"/>
      <c r="K101" s="16"/>
      <c r="L101" s="16"/>
      <c r="M101" s="17">
        <v>12</v>
      </c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5"/>
      <c r="AO101" s="15"/>
      <c r="AP101" s="15"/>
      <c r="AQ101" s="15"/>
      <c r="AR101" s="15"/>
      <c r="AS101" s="15"/>
      <c r="AT101" s="16"/>
      <c r="AU101" s="16"/>
      <c r="AV101" s="16"/>
      <c r="AW101" s="15"/>
      <c r="AX101" s="16"/>
      <c r="AY101" s="15"/>
      <c r="AZ101" s="15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5"/>
      <c r="BP101" s="15"/>
      <c r="BQ101" s="15"/>
      <c r="BR101" s="15"/>
      <c r="BS101" s="16"/>
      <c r="BT101" s="16"/>
      <c r="BU101" s="16"/>
      <c r="BV101" s="16"/>
      <c r="BW101" s="18">
        <f t="shared" si="3"/>
        <v>12</v>
      </c>
      <c r="BX101" s="19">
        <v>2000</v>
      </c>
    </row>
    <row r="102" spans="1:76" ht="37.5" customHeight="1" x14ac:dyDescent="0.25">
      <c r="A102" s="10">
        <v>101</v>
      </c>
      <c r="B102" s="11" t="s">
        <v>278</v>
      </c>
      <c r="C102" s="12" t="s">
        <v>279</v>
      </c>
      <c r="D102" s="13" t="s">
        <v>78</v>
      </c>
      <c r="E102" s="13">
        <v>100</v>
      </c>
      <c r="F102" s="10">
        <v>1000</v>
      </c>
      <c r="G102" s="14">
        <v>1000</v>
      </c>
      <c r="H102" s="15"/>
      <c r="I102" s="15"/>
      <c r="J102" s="16"/>
      <c r="K102" s="16"/>
      <c r="L102" s="16"/>
      <c r="M102" s="15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5"/>
      <c r="AO102" s="15"/>
      <c r="AP102" s="15"/>
      <c r="AQ102" s="17">
        <v>10</v>
      </c>
      <c r="AR102" s="15"/>
      <c r="AS102" s="15"/>
      <c r="AT102" s="16"/>
      <c r="AU102" s="16"/>
      <c r="AV102" s="16"/>
      <c r="AW102" s="15"/>
      <c r="AX102" s="16"/>
      <c r="AY102" s="15"/>
      <c r="AZ102" s="15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5"/>
      <c r="BP102" s="15"/>
      <c r="BQ102" s="15"/>
      <c r="BR102" s="15"/>
      <c r="BS102" s="16"/>
      <c r="BT102" s="16"/>
      <c r="BU102" s="16"/>
      <c r="BV102" s="16"/>
      <c r="BW102" s="18">
        <f t="shared" si="3"/>
        <v>10</v>
      </c>
      <c r="BX102" s="19">
        <v>833.34</v>
      </c>
    </row>
    <row r="103" spans="1:76" ht="37.5" customHeight="1" x14ac:dyDescent="0.25">
      <c r="A103" s="10">
        <v>102</v>
      </c>
      <c r="B103" s="11" t="s">
        <v>280</v>
      </c>
      <c r="C103" s="12" t="s">
        <v>281</v>
      </c>
      <c r="D103" s="13" t="s">
        <v>78</v>
      </c>
      <c r="E103" s="13">
        <v>96</v>
      </c>
      <c r="F103" s="13">
        <f>960*1.2</f>
        <v>1152</v>
      </c>
      <c r="G103" s="14">
        <v>1152</v>
      </c>
      <c r="H103" s="15"/>
      <c r="I103" s="15"/>
      <c r="J103" s="16"/>
      <c r="K103" s="16"/>
      <c r="L103" s="16"/>
      <c r="M103" s="15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5"/>
      <c r="AO103" s="15"/>
      <c r="AP103" s="15"/>
      <c r="AQ103" s="15"/>
      <c r="AR103" s="15"/>
      <c r="AS103" s="15"/>
      <c r="AT103" s="16"/>
      <c r="AU103" s="16"/>
      <c r="AV103" s="16"/>
      <c r="AW103" s="17">
        <v>12</v>
      </c>
      <c r="AX103" s="16"/>
      <c r="AY103" s="15"/>
      <c r="AZ103" s="15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5"/>
      <c r="BP103" s="15"/>
      <c r="BQ103" s="15"/>
      <c r="BR103" s="15"/>
      <c r="BS103" s="16"/>
      <c r="BT103" s="16"/>
      <c r="BU103" s="16"/>
      <c r="BV103" s="16"/>
      <c r="BW103" s="18">
        <f t="shared" si="3"/>
        <v>12</v>
      </c>
      <c r="BX103" s="19">
        <v>960</v>
      </c>
    </row>
    <row r="104" spans="1:76" ht="37.5" customHeight="1" x14ac:dyDescent="0.25">
      <c r="A104" s="10">
        <v>103</v>
      </c>
      <c r="B104" s="11" t="s">
        <v>282</v>
      </c>
      <c r="C104" s="12" t="s">
        <v>283</v>
      </c>
      <c r="D104" s="13" t="s">
        <v>78</v>
      </c>
      <c r="E104" s="13">
        <v>11232</v>
      </c>
      <c r="F104" s="13">
        <f>18720*1.2</f>
        <v>22464</v>
      </c>
      <c r="G104" s="14">
        <v>22464</v>
      </c>
      <c r="H104" s="15"/>
      <c r="I104" s="15"/>
      <c r="J104" s="16"/>
      <c r="K104" s="16"/>
      <c r="L104" s="16"/>
      <c r="M104" s="15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5"/>
      <c r="AO104" s="15"/>
      <c r="AP104" s="15"/>
      <c r="AQ104" s="15"/>
      <c r="AR104" s="15"/>
      <c r="AS104" s="15"/>
      <c r="AT104" s="16"/>
      <c r="AU104" s="16"/>
      <c r="AV104" s="16"/>
      <c r="AW104" s="17">
        <v>2</v>
      </c>
      <c r="AX104" s="16"/>
      <c r="AY104" s="15"/>
      <c r="AZ104" s="15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5"/>
      <c r="BP104" s="15"/>
      <c r="BQ104" s="15"/>
      <c r="BR104" s="15"/>
      <c r="BS104" s="16"/>
      <c r="BT104" s="16"/>
      <c r="BU104" s="16"/>
      <c r="BV104" s="16"/>
      <c r="BW104" s="18">
        <f t="shared" si="3"/>
        <v>2</v>
      </c>
      <c r="BX104" s="19">
        <v>18720</v>
      </c>
    </row>
    <row r="105" spans="1:76" ht="37.5" customHeight="1" x14ac:dyDescent="0.25">
      <c r="A105" s="10">
        <v>104</v>
      </c>
      <c r="B105" s="11" t="s">
        <v>284</v>
      </c>
      <c r="C105" s="12" t="s">
        <v>285</v>
      </c>
      <c r="D105" s="13" t="s">
        <v>78</v>
      </c>
      <c r="E105" s="13">
        <v>12600</v>
      </c>
      <c r="F105" s="13">
        <f>10500*1.2</f>
        <v>12600</v>
      </c>
      <c r="G105" s="14">
        <v>12600</v>
      </c>
      <c r="H105" s="15"/>
      <c r="I105" s="15"/>
      <c r="J105" s="16"/>
      <c r="K105" s="16"/>
      <c r="L105" s="16"/>
      <c r="M105" s="15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5"/>
      <c r="AO105" s="15"/>
      <c r="AP105" s="15"/>
      <c r="AQ105" s="15"/>
      <c r="AR105" s="15"/>
      <c r="AS105" s="15"/>
      <c r="AT105" s="16"/>
      <c r="AU105" s="16"/>
      <c r="AV105" s="16"/>
      <c r="AW105" s="17">
        <v>1</v>
      </c>
      <c r="AX105" s="16"/>
      <c r="AY105" s="15"/>
      <c r="AZ105" s="15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5"/>
      <c r="BP105" s="15"/>
      <c r="BQ105" s="15"/>
      <c r="BR105" s="15"/>
      <c r="BS105" s="16"/>
      <c r="BT105" s="16"/>
      <c r="BU105" s="16"/>
      <c r="BV105" s="16"/>
      <c r="BW105" s="18">
        <f t="shared" si="3"/>
        <v>1</v>
      </c>
      <c r="BX105" s="19">
        <v>10500</v>
      </c>
    </row>
    <row r="106" spans="1:76" ht="37.5" customHeight="1" x14ac:dyDescent="0.25">
      <c r="A106" s="10">
        <v>105</v>
      </c>
      <c r="B106" s="11" t="s">
        <v>286</v>
      </c>
      <c r="C106" s="29" t="s">
        <v>287</v>
      </c>
      <c r="D106" s="13" t="s">
        <v>78</v>
      </c>
      <c r="E106" s="30">
        <v>3000</v>
      </c>
      <c r="F106" s="22">
        <f>E106*BR106</f>
        <v>6000</v>
      </c>
      <c r="G106" s="14">
        <v>6000</v>
      </c>
      <c r="H106" s="15"/>
      <c r="I106" s="15"/>
      <c r="J106" s="16"/>
      <c r="K106" s="16"/>
      <c r="L106" s="16"/>
      <c r="M106" s="15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5"/>
      <c r="AO106" s="15"/>
      <c r="AP106" s="15"/>
      <c r="AQ106" s="15"/>
      <c r="AR106" s="15"/>
      <c r="AS106" s="15"/>
      <c r="AT106" s="16"/>
      <c r="AU106" s="16"/>
      <c r="AV106" s="16"/>
      <c r="AW106" s="15"/>
      <c r="AX106" s="16"/>
      <c r="AY106" s="15"/>
      <c r="AZ106" s="15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5"/>
      <c r="BP106" s="15"/>
      <c r="BQ106" s="15"/>
      <c r="BR106" s="27">
        <v>2</v>
      </c>
      <c r="BS106" s="16"/>
      <c r="BT106" s="16"/>
      <c r="BU106" s="16"/>
      <c r="BV106" s="16"/>
      <c r="BW106" s="18">
        <f t="shared" si="3"/>
        <v>2</v>
      </c>
      <c r="BX106" s="19">
        <v>5000</v>
      </c>
    </row>
    <row r="107" spans="1:76" ht="37.5" customHeight="1" x14ac:dyDescent="0.25">
      <c r="A107" s="10">
        <v>106</v>
      </c>
      <c r="B107" s="25" t="s">
        <v>288</v>
      </c>
      <c r="C107" s="21" t="s">
        <v>289</v>
      </c>
      <c r="D107" s="13" t="s">
        <v>78</v>
      </c>
      <c r="E107" s="13">
        <v>4680</v>
      </c>
      <c r="F107" s="10">
        <v>4680</v>
      </c>
      <c r="G107" s="14">
        <v>4680</v>
      </c>
      <c r="H107" s="15"/>
      <c r="I107" s="15"/>
      <c r="J107" s="16"/>
      <c r="K107" s="16"/>
      <c r="L107" s="16"/>
      <c r="M107" s="15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5"/>
      <c r="AO107" s="15"/>
      <c r="AP107" s="15"/>
      <c r="AQ107" s="15"/>
      <c r="AR107" s="27">
        <v>1</v>
      </c>
      <c r="AS107" s="15"/>
      <c r="AT107" s="16"/>
      <c r="AU107" s="16"/>
      <c r="AV107" s="16"/>
      <c r="AW107" s="15"/>
      <c r="AX107" s="16"/>
      <c r="AY107" s="15"/>
      <c r="AZ107" s="15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5"/>
      <c r="BP107" s="15"/>
      <c r="BQ107" s="15"/>
      <c r="BR107" s="15"/>
      <c r="BS107" s="16"/>
      <c r="BT107" s="16"/>
      <c r="BU107" s="16"/>
      <c r="BV107" s="16"/>
      <c r="BW107" s="18">
        <f t="shared" si="3"/>
        <v>1</v>
      </c>
      <c r="BX107" s="19">
        <v>3900</v>
      </c>
    </row>
    <row r="108" spans="1:76" ht="37.5" customHeight="1" x14ac:dyDescent="0.25">
      <c r="A108" s="10">
        <v>107</v>
      </c>
      <c r="B108" s="25" t="s">
        <v>290</v>
      </c>
      <c r="C108" s="21" t="s">
        <v>291</v>
      </c>
      <c r="D108" s="13" t="s">
        <v>78</v>
      </c>
      <c r="E108" s="13">
        <v>100</v>
      </c>
      <c r="F108" s="22">
        <f>E108*AN108</f>
        <v>3000</v>
      </c>
      <c r="G108" s="14">
        <v>3000</v>
      </c>
      <c r="H108" s="15"/>
      <c r="I108" s="15"/>
      <c r="J108" s="16"/>
      <c r="K108" s="16"/>
      <c r="L108" s="16"/>
      <c r="M108" s="15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7">
        <v>30</v>
      </c>
      <c r="AO108" s="15"/>
      <c r="AP108" s="15"/>
      <c r="AQ108" s="15"/>
      <c r="AR108" s="15"/>
      <c r="AS108" s="15"/>
      <c r="AT108" s="16"/>
      <c r="AU108" s="16"/>
      <c r="AV108" s="16"/>
      <c r="AW108" s="16"/>
      <c r="AX108" s="16"/>
      <c r="AY108" s="15"/>
      <c r="AZ108" s="15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5"/>
      <c r="BP108" s="15"/>
      <c r="BQ108" s="15"/>
      <c r="BR108" s="15"/>
      <c r="BS108" s="16"/>
      <c r="BT108" s="16"/>
      <c r="BU108" s="16"/>
      <c r="BV108" s="16"/>
      <c r="BW108" s="18">
        <f t="shared" si="3"/>
        <v>30</v>
      </c>
      <c r="BX108" s="19">
        <v>2500</v>
      </c>
    </row>
    <row r="109" spans="1:76" ht="37.5" customHeight="1" x14ac:dyDescent="0.25">
      <c r="A109" s="10">
        <v>108</v>
      </c>
      <c r="B109" s="25" t="s">
        <v>292</v>
      </c>
      <c r="C109" s="21" t="s">
        <v>293</v>
      </c>
      <c r="D109" s="13" t="s">
        <v>78</v>
      </c>
      <c r="E109" s="13">
        <v>85</v>
      </c>
      <c r="F109" s="22">
        <f>E109*AN109</f>
        <v>1700</v>
      </c>
      <c r="G109" s="14">
        <v>1700</v>
      </c>
      <c r="H109" s="15"/>
      <c r="I109" s="15"/>
      <c r="J109" s="16"/>
      <c r="K109" s="16"/>
      <c r="L109" s="16"/>
      <c r="M109" s="15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7">
        <v>20</v>
      </c>
      <c r="AO109" s="15"/>
      <c r="AP109" s="15"/>
      <c r="AQ109" s="15"/>
      <c r="AR109" s="15"/>
      <c r="AS109" s="15"/>
      <c r="AT109" s="16"/>
      <c r="AU109" s="16"/>
      <c r="AV109" s="16"/>
      <c r="AW109" s="16"/>
      <c r="AX109" s="16"/>
      <c r="AY109" s="15"/>
      <c r="AZ109" s="15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5"/>
      <c r="BP109" s="15"/>
      <c r="BQ109" s="15"/>
      <c r="BR109" s="15"/>
      <c r="BS109" s="16"/>
      <c r="BT109" s="16"/>
      <c r="BU109" s="16"/>
      <c r="BV109" s="16"/>
      <c r="BW109" s="18">
        <f t="shared" si="3"/>
        <v>20</v>
      </c>
      <c r="BX109" s="19">
        <v>1416.67</v>
      </c>
    </row>
    <row r="110" spans="1:76" ht="37.5" customHeight="1" x14ac:dyDescent="0.25">
      <c r="A110" s="10">
        <v>109</v>
      </c>
      <c r="B110" s="25" t="s">
        <v>294</v>
      </c>
      <c r="C110" s="21" t="s">
        <v>295</v>
      </c>
      <c r="D110" s="13" t="s">
        <v>78</v>
      </c>
      <c r="E110" s="13">
        <v>85</v>
      </c>
      <c r="F110" s="22">
        <f>E110*AN110</f>
        <v>1700</v>
      </c>
      <c r="G110" s="14">
        <v>1700</v>
      </c>
      <c r="H110" s="15"/>
      <c r="I110" s="15"/>
      <c r="J110" s="16"/>
      <c r="K110" s="16"/>
      <c r="L110" s="16"/>
      <c r="M110" s="15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7">
        <v>20</v>
      </c>
      <c r="AO110" s="15"/>
      <c r="AP110" s="15"/>
      <c r="AQ110" s="15"/>
      <c r="AR110" s="15"/>
      <c r="AS110" s="15"/>
      <c r="AT110" s="16"/>
      <c r="AU110" s="16"/>
      <c r="AV110" s="16"/>
      <c r="AW110" s="16"/>
      <c r="AX110" s="16"/>
      <c r="AY110" s="15"/>
      <c r="AZ110" s="15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5"/>
      <c r="BP110" s="15"/>
      <c r="BQ110" s="15"/>
      <c r="BR110" s="15"/>
      <c r="BS110" s="16"/>
      <c r="BT110" s="16"/>
      <c r="BU110" s="16"/>
      <c r="BV110" s="16"/>
      <c r="BW110" s="18">
        <f t="shared" si="3"/>
        <v>20</v>
      </c>
      <c r="BX110" s="19">
        <v>1416.67</v>
      </c>
    </row>
    <row r="111" spans="1:76" ht="37.5" customHeight="1" x14ac:dyDescent="0.25">
      <c r="A111" s="10">
        <v>110</v>
      </c>
      <c r="B111" s="25" t="s">
        <v>296</v>
      </c>
      <c r="C111" s="21" t="s">
        <v>297</v>
      </c>
      <c r="D111" s="13" t="s">
        <v>78</v>
      </c>
      <c r="E111" s="13">
        <v>85</v>
      </c>
      <c r="F111" s="22">
        <f>E111*AN111</f>
        <v>1700</v>
      </c>
      <c r="G111" s="14">
        <v>1700</v>
      </c>
      <c r="H111" s="15"/>
      <c r="I111" s="15"/>
      <c r="J111" s="16"/>
      <c r="K111" s="16"/>
      <c r="L111" s="16"/>
      <c r="M111" s="15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7">
        <v>20</v>
      </c>
      <c r="AO111" s="15"/>
      <c r="AP111" s="15"/>
      <c r="AQ111" s="15"/>
      <c r="AR111" s="15"/>
      <c r="AS111" s="15"/>
      <c r="AT111" s="16"/>
      <c r="AU111" s="16"/>
      <c r="AV111" s="16"/>
      <c r="AW111" s="16"/>
      <c r="AX111" s="16"/>
      <c r="AY111" s="15"/>
      <c r="AZ111" s="15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5"/>
      <c r="BP111" s="15"/>
      <c r="BQ111" s="15"/>
      <c r="BR111" s="15"/>
      <c r="BS111" s="16"/>
      <c r="BT111" s="16"/>
      <c r="BU111" s="16"/>
      <c r="BV111" s="16"/>
      <c r="BW111" s="18">
        <f t="shared" si="3"/>
        <v>20</v>
      </c>
      <c r="BX111" s="19">
        <v>1416.67</v>
      </c>
    </row>
    <row r="112" spans="1:76" ht="37.5" customHeight="1" x14ac:dyDescent="0.25">
      <c r="A112" s="10">
        <v>111</v>
      </c>
      <c r="B112" s="11" t="s">
        <v>298</v>
      </c>
      <c r="C112" s="12" t="s">
        <v>299</v>
      </c>
      <c r="D112" s="13" t="s">
        <v>78</v>
      </c>
      <c r="E112" s="13">
        <v>14400</v>
      </c>
      <c r="F112" s="13">
        <f t="shared" ref="F112:F113" si="5">12000*1.2</f>
        <v>14400</v>
      </c>
      <c r="G112" s="14">
        <v>14400</v>
      </c>
      <c r="H112" s="15"/>
      <c r="I112" s="15"/>
      <c r="J112" s="16"/>
      <c r="K112" s="16"/>
      <c r="L112" s="16"/>
      <c r="M112" s="15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5"/>
      <c r="AO112" s="15"/>
      <c r="AP112" s="15"/>
      <c r="AQ112" s="15"/>
      <c r="AR112" s="15"/>
      <c r="AS112" s="15"/>
      <c r="AT112" s="16"/>
      <c r="AU112" s="16"/>
      <c r="AV112" s="16"/>
      <c r="AW112" s="17">
        <v>1</v>
      </c>
      <c r="AX112" s="16"/>
      <c r="AY112" s="15"/>
      <c r="AZ112" s="15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5"/>
      <c r="BP112" s="15"/>
      <c r="BQ112" s="15"/>
      <c r="BR112" s="15"/>
      <c r="BS112" s="16"/>
      <c r="BT112" s="16"/>
      <c r="BU112" s="16"/>
      <c r="BV112" s="16"/>
      <c r="BW112" s="18">
        <f t="shared" si="3"/>
        <v>1</v>
      </c>
      <c r="BX112" s="19">
        <v>12000</v>
      </c>
    </row>
    <row r="113" spans="1:76" ht="37.5" customHeight="1" x14ac:dyDescent="0.25">
      <c r="A113" s="10">
        <v>112</v>
      </c>
      <c r="B113" s="11" t="s">
        <v>300</v>
      </c>
      <c r="C113" s="12" t="s">
        <v>301</v>
      </c>
      <c r="D113" s="13" t="s">
        <v>78</v>
      </c>
      <c r="E113" s="13">
        <v>14400</v>
      </c>
      <c r="F113" s="13">
        <f t="shared" si="5"/>
        <v>14400</v>
      </c>
      <c r="G113" s="14">
        <v>14400</v>
      </c>
      <c r="H113" s="15"/>
      <c r="I113" s="15"/>
      <c r="J113" s="16"/>
      <c r="K113" s="16"/>
      <c r="L113" s="16"/>
      <c r="M113" s="15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5"/>
      <c r="AO113" s="15"/>
      <c r="AP113" s="15"/>
      <c r="AQ113" s="15"/>
      <c r="AR113" s="15"/>
      <c r="AS113" s="15"/>
      <c r="AT113" s="16"/>
      <c r="AU113" s="16"/>
      <c r="AV113" s="16"/>
      <c r="AW113" s="17">
        <v>1</v>
      </c>
      <c r="AX113" s="16"/>
      <c r="AY113" s="15"/>
      <c r="AZ113" s="15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5"/>
      <c r="BP113" s="15"/>
      <c r="BQ113" s="15"/>
      <c r="BR113" s="15"/>
      <c r="BS113" s="16"/>
      <c r="BT113" s="16"/>
      <c r="BU113" s="16"/>
      <c r="BV113" s="16"/>
      <c r="BW113" s="18">
        <f t="shared" si="3"/>
        <v>1</v>
      </c>
      <c r="BX113" s="19">
        <v>12000</v>
      </c>
    </row>
    <row r="114" spans="1:76" ht="37.5" customHeight="1" x14ac:dyDescent="0.25">
      <c r="A114" s="10">
        <v>113</v>
      </c>
      <c r="B114" s="11" t="s">
        <v>302</v>
      </c>
      <c r="C114" s="12" t="s">
        <v>303</v>
      </c>
      <c r="D114" s="13" t="s">
        <v>78</v>
      </c>
      <c r="E114" s="13">
        <v>1056</v>
      </c>
      <c r="F114" s="13">
        <f>1760*1.2</f>
        <v>2112</v>
      </c>
      <c r="G114" s="14">
        <v>2112</v>
      </c>
      <c r="H114" s="15"/>
      <c r="I114" s="15"/>
      <c r="J114" s="16"/>
      <c r="K114" s="16"/>
      <c r="L114" s="16"/>
      <c r="M114" s="15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5"/>
      <c r="AO114" s="15"/>
      <c r="AP114" s="15"/>
      <c r="AQ114" s="15"/>
      <c r="AR114" s="15"/>
      <c r="AS114" s="15"/>
      <c r="AT114" s="16"/>
      <c r="AU114" s="16"/>
      <c r="AV114" s="16"/>
      <c r="AW114" s="17">
        <v>2</v>
      </c>
      <c r="AX114" s="16"/>
      <c r="AY114" s="15"/>
      <c r="AZ114" s="15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5"/>
      <c r="BP114" s="15"/>
      <c r="BQ114" s="15"/>
      <c r="BR114" s="15"/>
      <c r="BS114" s="16"/>
      <c r="BT114" s="16"/>
      <c r="BU114" s="16"/>
      <c r="BV114" s="16"/>
      <c r="BW114" s="18">
        <f t="shared" si="3"/>
        <v>2</v>
      </c>
      <c r="BX114" s="19">
        <v>1760</v>
      </c>
    </row>
    <row r="115" spans="1:76" ht="37.5" customHeight="1" x14ac:dyDescent="0.25">
      <c r="A115" s="10">
        <v>114</v>
      </c>
      <c r="B115" s="11" t="s">
        <v>304</v>
      </c>
      <c r="C115" s="29" t="s">
        <v>305</v>
      </c>
      <c r="D115" s="13" t="s">
        <v>78</v>
      </c>
      <c r="E115" s="30">
        <v>3000</v>
      </c>
      <c r="F115" s="22">
        <f>E115*BR115</f>
        <v>3000</v>
      </c>
      <c r="G115" s="14">
        <v>3000</v>
      </c>
      <c r="H115" s="15"/>
      <c r="I115" s="15"/>
      <c r="J115" s="16"/>
      <c r="K115" s="16"/>
      <c r="L115" s="16"/>
      <c r="M115" s="15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5"/>
      <c r="AO115" s="15"/>
      <c r="AP115" s="15"/>
      <c r="AQ115" s="15"/>
      <c r="AR115" s="15"/>
      <c r="AS115" s="15"/>
      <c r="AT115" s="16"/>
      <c r="AU115" s="16"/>
      <c r="AV115" s="16"/>
      <c r="AW115" s="15"/>
      <c r="AX115" s="16"/>
      <c r="AY115" s="15"/>
      <c r="AZ115" s="15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5"/>
      <c r="BP115" s="15"/>
      <c r="BQ115" s="15"/>
      <c r="BR115" s="27">
        <v>1</v>
      </c>
      <c r="BS115" s="16"/>
      <c r="BT115" s="16"/>
      <c r="BU115" s="16"/>
      <c r="BV115" s="16"/>
      <c r="BW115" s="18">
        <f t="shared" si="3"/>
        <v>1</v>
      </c>
      <c r="BX115" s="19">
        <v>2500</v>
      </c>
    </row>
    <row r="116" spans="1:76" ht="37.5" customHeight="1" x14ac:dyDescent="0.25">
      <c r="A116" s="10">
        <v>115</v>
      </c>
      <c r="B116" s="11" t="s">
        <v>306</v>
      </c>
      <c r="C116" s="12" t="s">
        <v>307</v>
      </c>
      <c r="D116" s="13" t="s">
        <v>78</v>
      </c>
      <c r="E116" s="32">
        <v>2000</v>
      </c>
      <c r="F116" s="26">
        <f>AP116*E116</f>
        <v>8000</v>
      </c>
      <c r="G116" s="14">
        <v>8000</v>
      </c>
      <c r="H116" s="15"/>
      <c r="I116" s="15"/>
      <c r="J116" s="16"/>
      <c r="K116" s="16"/>
      <c r="L116" s="16"/>
      <c r="M116" s="15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5"/>
      <c r="AO116" s="15"/>
      <c r="AP116" s="17">
        <v>4</v>
      </c>
      <c r="AQ116" s="15"/>
      <c r="AR116" s="15"/>
      <c r="AS116" s="15"/>
      <c r="AT116" s="16"/>
      <c r="AU116" s="16"/>
      <c r="AV116" s="16"/>
      <c r="AW116" s="15"/>
      <c r="AX116" s="16"/>
      <c r="AY116" s="15"/>
      <c r="AZ116" s="15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5"/>
      <c r="BP116" s="15"/>
      <c r="BQ116" s="15"/>
      <c r="BR116" s="15"/>
      <c r="BS116" s="16"/>
      <c r="BT116" s="16"/>
      <c r="BU116" s="16"/>
      <c r="BV116" s="16"/>
      <c r="BW116" s="18">
        <f t="shared" si="3"/>
        <v>4</v>
      </c>
      <c r="BX116" s="19">
        <v>6666.67</v>
      </c>
    </row>
    <row r="117" spans="1:76" ht="37.5" customHeight="1" x14ac:dyDescent="0.25">
      <c r="A117" s="10">
        <v>116</v>
      </c>
      <c r="B117" s="25" t="s">
        <v>308</v>
      </c>
      <c r="C117" s="21" t="s">
        <v>309</v>
      </c>
      <c r="D117" s="13" t="s">
        <v>78</v>
      </c>
      <c r="E117" s="28">
        <v>3000</v>
      </c>
      <c r="F117" s="23">
        <f t="shared" ref="F117:F123" si="6">E117*AZ117</f>
        <v>12000</v>
      </c>
      <c r="G117" s="14">
        <v>12000</v>
      </c>
      <c r="H117" s="15"/>
      <c r="I117" s="15"/>
      <c r="J117" s="16"/>
      <c r="K117" s="16"/>
      <c r="L117" s="16"/>
      <c r="M117" s="15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5"/>
      <c r="AO117" s="15"/>
      <c r="AP117" s="15"/>
      <c r="AQ117" s="15"/>
      <c r="AR117" s="15"/>
      <c r="AS117" s="15"/>
      <c r="AT117" s="16"/>
      <c r="AU117" s="16"/>
      <c r="AV117" s="16"/>
      <c r="AW117" s="15"/>
      <c r="AX117" s="16"/>
      <c r="AY117" s="15"/>
      <c r="AZ117" s="24">
        <v>4</v>
      </c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5"/>
      <c r="BP117" s="15"/>
      <c r="BQ117" s="15"/>
      <c r="BR117" s="15"/>
      <c r="BS117" s="16"/>
      <c r="BT117" s="16"/>
      <c r="BU117" s="16"/>
      <c r="BV117" s="16"/>
      <c r="BW117" s="18">
        <f t="shared" si="3"/>
        <v>4</v>
      </c>
      <c r="BX117" s="19">
        <v>10000</v>
      </c>
    </row>
    <row r="118" spans="1:76" ht="37.5" customHeight="1" x14ac:dyDescent="0.25">
      <c r="A118" s="10">
        <v>117</v>
      </c>
      <c r="B118" s="25" t="s">
        <v>310</v>
      </c>
      <c r="C118" s="21" t="s">
        <v>311</v>
      </c>
      <c r="D118" s="13" t="s">
        <v>78</v>
      </c>
      <c r="E118" s="23">
        <v>2000</v>
      </c>
      <c r="F118" s="23">
        <f t="shared" si="6"/>
        <v>8000</v>
      </c>
      <c r="G118" s="14">
        <v>8000</v>
      </c>
      <c r="H118" s="15"/>
      <c r="I118" s="15"/>
      <c r="J118" s="16"/>
      <c r="K118" s="16"/>
      <c r="L118" s="16"/>
      <c r="M118" s="15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5"/>
      <c r="AO118" s="15"/>
      <c r="AP118" s="15"/>
      <c r="AQ118" s="15"/>
      <c r="AR118" s="15"/>
      <c r="AS118" s="15"/>
      <c r="AT118" s="16"/>
      <c r="AU118" s="16"/>
      <c r="AV118" s="16"/>
      <c r="AW118" s="15"/>
      <c r="AX118" s="16"/>
      <c r="AY118" s="15"/>
      <c r="AZ118" s="24">
        <v>4</v>
      </c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5"/>
      <c r="BP118" s="15"/>
      <c r="BQ118" s="15"/>
      <c r="BR118" s="15"/>
      <c r="BS118" s="16"/>
      <c r="BT118" s="16"/>
      <c r="BU118" s="16"/>
      <c r="BV118" s="16"/>
      <c r="BW118" s="18">
        <f t="shared" si="3"/>
        <v>4</v>
      </c>
      <c r="BX118" s="19">
        <v>6666.67</v>
      </c>
    </row>
    <row r="119" spans="1:76" ht="37.5" customHeight="1" x14ac:dyDescent="0.25">
      <c r="A119" s="10">
        <v>118</v>
      </c>
      <c r="B119" s="25" t="s">
        <v>312</v>
      </c>
      <c r="C119" s="21" t="s">
        <v>313</v>
      </c>
      <c r="D119" s="13" t="s">
        <v>78</v>
      </c>
      <c r="E119" s="23">
        <v>2000</v>
      </c>
      <c r="F119" s="23">
        <f t="shared" si="6"/>
        <v>16000</v>
      </c>
      <c r="G119" s="14">
        <v>16000</v>
      </c>
      <c r="H119" s="15"/>
      <c r="I119" s="15"/>
      <c r="J119" s="16"/>
      <c r="K119" s="16"/>
      <c r="L119" s="16"/>
      <c r="M119" s="15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5"/>
      <c r="AO119" s="15"/>
      <c r="AP119" s="15"/>
      <c r="AQ119" s="15"/>
      <c r="AR119" s="15"/>
      <c r="AS119" s="15"/>
      <c r="AT119" s="16"/>
      <c r="AU119" s="16"/>
      <c r="AV119" s="16"/>
      <c r="AW119" s="15"/>
      <c r="AX119" s="16"/>
      <c r="AY119" s="15"/>
      <c r="AZ119" s="24">
        <v>8</v>
      </c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5"/>
      <c r="BP119" s="15"/>
      <c r="BQ119" s="15"/>
      <c r="BR119" s="15"/>
      <c r="BS119" s="16"/>
      <c r="BT119" s="16"/>
      <c r="BU119" s="16"/>
      <c r="BV119" s="16"/>
      <c r="BW119" s="18">
        <f t="shared" si="3"/>
        <v>8</v>
      </c>
      <c r="BX119" s="19">
        <v>13333.34</v>
      </c>
    </row>
    <row r="120" spans="1:76" ht="37.5" customHeight="1" x14ac:dyDescent="0.25">
      <c r="A120" s="10">
        <v>119</v>
      </c>
      <c r="B120" s="25" t="s">
        <v>314</v>
      </c>
      <c r="C120" s="21" t="s">
        <v>315</v>
      </c>
      <c r="D120" s="13" t="s">
        <v>78</v>
      </c>
      <c r="E120" s="28">
        <v>2000</v>
      </c>
      <c r="F120" s="23">
        <f t="shared" si="6"/>
        <v>8000</v>
      </c>
      <c r="G120" s="14">
        <v>8000</v>
      </c>
      <c r="H120" s="15"/>
      <c r="I120" s="15"/>
      <c r="J120" s="16"/>
      <c r="K120" s="16"/>
      <c r="L120" s="16"/>
      <c r="M120" s="15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5"/>
      <c r="AO120" s="15"/>
      <c r="AP120" s="15"/>
      <c r="AQ120" s="15"/>
      <c r="AR120" s="15"/>
      <c r="AS120" s="15"/>
      <c r="AT120" s="16"/>
      <c r="AU120" s="16"/>
      <c r="AV120" s="16"/>
      <c r="AW120" s="15"/>
      <c r="AX120" s="16"/>
      <c r="AY120" s="15"/>
      <c r="AZ120" s="24">
        <v>4</v>
      </c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5"/>
      <c r="BP120" s="15"/>
      <c r="BQ120" s="15"/>
      <c r="BR120" s="15"/>
      <c r="BS120" s="16"/>
      <c r="BT120" s="16"/>
      <c r="BU120" s="16"/>
      <c r="BV120" s="16"/>
      <c r="BW120" s="18">
        <f t="shared" si="3"/>
        <v>4</v>
      </c>
      <c r="BX120" s="19">
        <v>6666.67</v>
      </c>
    </row>
    <row r="121" spans="1:76" ht="37.5" customHeight="1" x14ac:dyDescent="0.25">
      <c r="A121" s="10">
        <v>120</v>
      </c>
      <c r="B121" s="11" t="s">
        <v>316</v>
      </c>
      <c r="C121" s="12" t="s">
        <v>317</v>
      </c>
      <c r="D121" s="13" t="s">
        <v>78</v>
      </c>
      <c r="E121" s="28">
        <v>4000</v>
      </c>
      <c r="F121" s="28">
        <f t="shared" si="6"/>
        <v>8000</v>
      </c>
      <c r="G121" s="14">
        <v>8000</v>
      </c>
      <c r="H121" s="15"/>
      <c r="I121" s="15"/>
      <c r="J121" s="16"/>
      <c r="K121" s="16"/>
      <c r="L121" s="16"/>
      <c r="M121" s="15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5"/>
      <c r="AO121" s="15"/>
      <c r="AP121" s="15"/>
      <c r="AQ121" s="15"/>
      <c r="AR121" s="15"/>
      <c r="AS121" s="15"/>
      <c r="AT121" s="16"/>
      <c r="AU121" s="16"/>
      <c r="AV121" s="16"/>
      <c r="AW121" s="15"/>
      <c r="AX121" s="16"/>
      <c r="AY121" s="15"/>
      <c r="AZ121" s="17">
        <v>2</v>
      </c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5"/>
      <c r="BP121" s="15"/>
      <c r="BQ121" s="15"/>
      <c r="BR121" s="15"/>
      <c r="BS121" s="16"/>
      <c r="BT121" s="16"/>
      <c r="BU121" s="16"/>
      <c r="BV121" s="16"/>
      <c r="BW121" s="18">
        <f t="shared" si="3"/>
        <v>2</v>
      </c>
      <c r="BX121" s="19">
        <v>6666.67</v>
      </c>
    </row>
    <row r="122" spans="1:76" ht="37.5" customHeight="1" x14ac:dyDescent="0.25">
      <c r="A122" s="10">
        <v>121</v>
      </c>
      <c r="B122" s="11" t="s">
        <v>318</v>
      </c>
      <c r="C122" s="12" t="s">
        <v>319</v>
      </c>
      <c r="D122" s="13" t="s">
        <v>78</v>
      </c>
      <c r="E122" s="28">
        <v>3000</v>
      </c>
      <c r="F122" s="28">
        <f t="shared" si="6"/>
        <v>6000</v>
      </c>
      <c r="G122" s="14">
        <v>6000</v>
      </c>
      <c r="H122" s="15"/>
      <c r="I122" s="15"/>
      <c r="J122" s="16"/>
      <c r="K122" s="16"/>
      <c r="L122" s="16"/>
      <c r="M122" s="15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5"/>
      <c r="AO122" s="15"/>
      <c r="AP122" s="15"/>
      <c r="AQ122" s="15"/>
      <c r="AR122" s="15"/>
      <c r="AS122" s="15"/>
      <c r="AT122" s="16"/>
      <c r="AU122" s="16"/>
      <c r="AV122" s="16"/>
      <c r="AW122" s="15"/>
      <c r="AX122" s="16"/>
      <c r="AY122" s="15"/>
      <c r="AZ122" s="17">
        <v>2</v>
      </c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5"/>
      <c r="BP122" s="15"/>
      <c r="BQ122" s="15"/>
      <c r="BR122" s="15"/>
      <c r="BS122" s="16"/>
      <c r="BT122" s="16"/>
      <c r="BU122" s="16"/>
      <c r="BV122" s="16"/>
      <c r="BW122" s="18">
        <f t="shared" si="3"/>
        <v>2</v>
      </c>
      <c r="BX122" s="19">
        <v>5000</v>
      </c>
    </row>
    <row r="123" spans="1:76" ht="37.5" customHeight="1" x14ac:dyDescent="0.25">
      <c r="A123" s="10">
        <v>122</v>
      </c>
      <c r="B123" s="11" t="s">
        <v>320</v>
      </c>
      <c r="C123" s="12" t="s">
        <v>321</v>
      </c>
      <c r="D123" s="13" t="s">
        <v>78</v>
      </c>
      <c r="E123" s="28">
        <v>6000</v>
      </c>
      <c r="F123" s="28">
        <f t="shared" si="6"/>
        <v>12000</v>
      </c>
      <c r="G123" s="14">
        <v>12000</v>
      </c>
      <c r="H123" s="15"/>
      <c r="I123" s="15"/>
      <c r="J123" s="16"/>
      <c r="K123" s="16"/>
      <c r="L123" s="16"/>
      <c r="M123" s="15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5"/>
      <c r="AO123" s="15"/>
      <c r="AP123" s="15"/>
      <c r="AQ123" s="15"/>
      <c r="AR123" s="15"/>
      <c r="AS123" s="15"/>
      <c r="AT123" s="16"/>
      <c r="AU123" s="16"/>
      <c r="AV123" s="16"/>
      <c r="AW123" s="15"/>
      <c r="AX123" s="16"/>
      <c r="AY123" s="15"/>
      <c r="AZ123" s="17">
        <v>2</v>
      </c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5"/>
      <c r="BP123" s="15"/>
      <c r="BQ123" s="15"/>
      <c r="BR123" s="15"/>
      <c r="BS123" s="16"/>
      <c r="BT123" s="16"/>
      <c r="BU123" s="16"/>
      <c r="BV123" s="16"/>
      <c r="BW123" s="18">
        <f t="shared" si="3"/>
        <v>2</v>
      </c>
      <c r="BX123" s="19">
        <v>10000</v>
      </c>
    </row>
    <row r="124" spans="1:76" ht="37.5" customHeight="1" x14ac:dyDescent="0.25">
      <c r="A124" s="10">
        <v>123</v>
      </c>
      <c r="B124" s="25" t="s">
        <v>322</v>
      </c>
      <c r="C124" s="21" t="s">
        <v>323</v>
      </c>
      <c r="D124" s="13" t="s">
        <v>78</v>
      </c>
      <c r="E124" s="22">
        <v>130</v>
      </c>
      <c r="F124" s="22">
        <f>E124*H124</f>
        <v>260</v>
      </c>
      <c r="G124" s="14">
        <v>260</v>
      </c>
      <c r="H124" s="24">
        <v>2</v>
      </c>
      <c r="I124" s="15"/>
      <c r="J124" s="16"/>
      <c r="K124" s="16"/>
      <c r="L124" s="16"/>
      <c r="M124" s="15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5"/>
      <c r="AO124" s="15"/>
      <c r="AP124" s="15"/>
      <c r="AQ124" s="15"/>
      <c r="AR124" s="15"/>
      <c r="AS124" s="15"/>
      <c r="AT124" s="16"/>
      <c r="AU124" s="16"/>
      <c r="AV124" s="16"/>
      <c r="AW124" s="15"/>
      <c r="AX124" s="16"/>
      <c r="AY124" s="15"/>
      <c r="AZ124" s="15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5"/>
      <c r="BP124" s="15"/>
      <c r="BQ124" s="15"/>
      <c r="BR124" s="15"/>
      <c r="BS124" s="16"/>
      <c r="BT124" s="16"/>
      <c r="BU124" s="16"/>
      <c r="BV124" s="16"/>
      <c r="BW124" s="18">
        <f t="shared" si="3"/>
        <v>2</v>
      </c>
      <c r="BX124" s="19">
        <v>216.67</v>
      </c>
    </row>
    <row r="125" spans="1:76" ht="37.5" customHeight="1" x14ac:dyDescent="0.25">
      <c r="A125" s="10">
        <v>124</v>
      </c>
      <c r="B125" s="25" t="s">
        <v>324</v>
      </c>
      <c r="C125" s="21" t="s">
        <v>325</v>
      </c>
      <c r="D125" s="13" t="s">
        <v>78</v>
      </c>
      <c r="E125" s="22">
        <v>130</v>
      </c>
      <c r="F125" s="22">
        <f>E125*H125</f>
        <v>260</v>
      </c>
      <c r="G125" s="14">
        <v>260</v>
      </c>
      <c r="H125" s="24">
        <v>2</v>
      </c>
      <c r="I125" s="15"/>
      <c r="J125" s="16"/>
      <c r="K125" s="16"/>
      <c r="L125" s="16"/>
      <c r="M125" s="15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5"/>
      <c r="AO125" s="15"/>
      <c r="AP125" s="15"/>
      <c r="AQ125" s="15"/>
      <c r="AR125" s="15"/>
      <c r="AS125" s="15"/>
      <c r="AT125" s="16"/>
      <c r="AU125" s="16"/>
      <c r="AV125" s="16"/>
      <c r="AW125" s="15"/>
      <c r="AX125" s="16"/>
      <c r="AY125" s="15"/>
      <c r="AZ125" s="15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5"/>
      <c r="BP125" s="15"/>
      <c r="BQ125" s="15"/>
      <c r="BR125" s="15"/>
      <c r="BS125" s="16"/>
      <c r="BT125" s="16"/>
      <c r="BU125" s="16"/>
      <c r="BV125" s="16"/>
      <c r="BW125" s="18">
        <f t="shared" si="3"/>
        <v>2</v>
      </c>
      <c r="BX125" s="19">
        <v>216.67</v>
      </c>
    </row>
    <row r="126" spans="1:76" ht="37.5" customHeight="1" x14ac:dyDescent="0.25">
      <c r="A126" s="10">
        <v>125</v>
      </c>
      <c r="B126" s="11" t="s">
        <v>326</v>
      </c>
      <c r="C126" s="21" t="s">
        <v>327</v>
      </c>
      <c r="D126" s="37" t="s">
        <v>83</v>
      </c>
      <c r="E126" s="22">
        <v>2700</v>
      </c>
      <c r="F126" s="22">
        <f>E126*AN126</f>
        <v>27000</v>
      </c>
      <c r="G126" s="14">
        <v>27000</v>
      </c>
      <c r="H126" s="15"/>
      <c r="I126" s="15"/>
      <c r="J126" s="16"/>
      <c r="K126" s="16"/>
      <c r="L126" s="16"/>
      <c r="M126" s="15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24">
        <v>10</v>
      </c>
      <c r="AO126" s="15"/>
      <c r="AP126" s="15"/>
      <c r="AQ126" s="15"/>
      <c r="AR126" s="15"/>
      <c r="AS126" s="15"/>
      <c r="AT126" s="16"/>
      <c r="AU126" s="16"/>
      <c r="AV126" s="16"/>
      <c r="AW126" s="15"/>
      <c r="AX126" s="16"/>
      <c r="AY126" s="15"/>
      <c r="AZ126" s="15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5"/>
      <c r="BP126" s="15"/>
      <c r="BQ126" s="15"/>
      <c r="BR126" s="15"/>
      <c r="BS126" s="16"/>
      <c r="BT126" s="16"/>
      <c r="BU126" s="16"/>
      <c r="BV126" s="16"/>
      <c r="BW126" s="18">
        <f t="shared" si="3"/>
        <v>10</v>
      </c>
      <c r="BX126" s="19">
        <v>22500</v>
      </c>
    </row>
    <row r="127" spans="1:76" ht="37.5" customHeight="1" x14ac:dyDescent="0.25">
      <c r="A127" s="10">
        <v>126</v>
      </c>
      <c r="B127" s="25" t="s">
        <v>328</v>
      </c>
      <c r="C127" s="21" t="s">
        <v>329</v>
      </c>
      <c r="D127" s="13" t="s">
        <v>78</v>
      </c>
      <c r="E127" s="13">
        <v>6000</v>
      </c>
      <c r="F127" s="22">
        <v>12000</v>
      </c>
      <c r="G127" s="14">
        <v>12000</v>
      </c>
      <c r="H127" s="15"/>
      <c r="I127" s="15"/>
      <c r="J127" s="16"/>
      <c r="K127" s="16"/>
      <c r="L127" s="16"/>
      <c r="M127" s="15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24">
        <v>2</v>
      </c>
      <c r="AO127" s="15"/>
      <c r="AP127" s="15"/>
      <c r="AQ127" s="15"/>
      <c r="AR127" s="15"/>
      <c r="AS127" s="15"/>
      <c r="AT127" s="16"/>
      <c r="AU127" s="16"/>
      <c r="AV127" s="16"/>
      <c r="AW127" s="15"/>
      <c r="AX127" s="16"/>
      <c r="AY127" s="15"/>
      <c r="AZ127" s="15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5"/>
      <c r="BP127" s="15"/>
      <c r="BQ127" s="15"/>
      <c r="BR127" s="15"/>
      <c r="BS127" s="16"/>
      <c r="BT127" s="16"/>
      <c r="BU127" s="16"/>
      <c r="BV127" s="16"/>
      <c r="BW127" s="18">
        <f t="shared" si="3"/>
        <v>2</v>
      </c>
      <c r="BX127" s="19">
        <v>10000</v>
      </c>
    </row>
    <row r="128" spans="1:76" ht="37.5" customHeight="1" x14ac:dyDescent="0.25">
      <c r="A128" s="10">
        <v>127</v>
      </c>
      <c r="B128" s="11" t="s">
        <v>330</v>
      </c>
      <c r="C128" s="21" t="s">
        <v>331</v>
      </c>
      <c r="D128" s="13" t="s">
        <v>78</v>
      </c>
      <c r="E128" s="22">
        <v>1500</v>
      </c>
      <c r="F128" s="22">
        <f>E128*AN128</f>
        <v>105000</v>
      </c>
      <c r="G128" s="14">
        <v>105000</v>
      </c>
      <c r="H128" s="15"/>
      <c r="I128" s="15"/>
      <c r="J128" s="16"/>
      <c r="K128" s="16"/>
      <c r="L128" s="16"/>
      <c r="M128" s="15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24">
        <v>70</v>
      </c>
      <c r="AO128" s="15"/>
      <c r="AP128" s="15"/>
      <c r="AQ128" s="15"/>
      <c r="AR128" s="15"/>
      <c r="AS128" s="15"/>
      <c r="AT128" s="16"/>
      <c r="AU128" s="16"/>
      <c r="AV128" s="16"/>
      <c r="AW128" s="15"/>
      <c r="AX128" s="16"/>
      <c r="AY128" s="15"/>
      <c r="AZ128" s="15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5"/>
      <c r="BP128" s="15"/>
      <c r="BQ128" s="15"/>
      <c r="BR128" s="15"/>
      <c r="BS128" s="16"/>
      <c r="BT128" s="16"/>
      <c r="BU128" s="16"/>
      <c r="BV128" s="16"/>
      <c r="BW128" s="18">
        <f t="shared" si="3"/>
        <v>70</v>
      </c>
      <c r="BX128" s="19">
        <v>87500</v>
      </c>
    </row>
    <row r="129" spans="1:76" ht="37.5" customHeight="1" x14ac:dyDescent="0.25">
      <c r="A129" s="10">
        <v>128</v>
      </c>
      <c r="B129" s="11" t="s">
        <v>332</v>
      </c>
      <c r="C129" s="29" t="s">
        <v>333</v>
      </c>
      <c r="D129" s="13" t="s">
        <v>78</v>
      </c>
      <c r="E129" s="30">
        <v>1600</v>
      </c>
      <c r="F129" s="22">
        <f>E129*BR129</f>
        <v>3200</v>
      </c>
      <c r="G129" s="14">
        <v>3200</v>
      </c>
      <c r="H129" s="15"/>
      <c r="I129" s="15"/>
      <c r="J129" s="16"/>
      <c r="K129" s="16"/>
      <c r="L129" s="16"/>
      <c r="M129" s="15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5"/>
      <c r="AO129" s="15"/>
      <c r="AP129" s="15"/>
      <c r="AQ129" s="15"/>
      <c r="AR129" s="15"/>
      <c r="AS129" s="15"/>
      <c r="AT129" s="16"/>
      <c r="AU129" s="16"/>
      <c r="AV129" s="16"/>
      <c r="AW129" s="15"/>
      <c r="AX129" s="16"/>
      <c r="AY129" s="15"/>
      <c r="AZ129" s="15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5"/>
      <c r="BP129" s="15"/>
      <c r="BQ129" s="15"/>
      <c r="BR129" s="27">
        <v>2</v>
      </c>
      <c r="BS129" s="16"/>
      <c r="BT129" s="16"/>
      <c r="BU129" s="16"/>
      <c r="BV129" s="16"/>
      <c r="BW129" s="18">
        <f t="shared" si="3"/>
        <v>2</v>
      </c>
      <c r="BX129" s="19">
        <v>2666.67</v>
      </c>
    </row>
    <row r="130" spans="1:76" ht="37.5" customHeight="1" x14ac:dyDescent="0.25">
      <c r="A130" s="10">
        <v>129</v>
      </c>
      <c r="B130" s="25" t="s">
        <v>334</v>
      </c>
      <c r="C130" s="12" t="s">
        <v>335</v>
      </c>
      <c r="D130" s="13" t="s">
        <v>78</v>
      </c>
      <c r="E130" s="28">
        <v>85</v>
      </c>
      <c r="F130" s="23">
        <f>E130*AW130</f>
        <v>425</v>
      </c>
      <c r="G130" s="14">
        <v>425</v>
      </c>
      <c r="H130" s="15"/>
      <c r="I130" s="15"/>
      <c r="J130" s="16"/>
      <c r="K130" s="16"/>
      <c r="L130" s="16"/>
      <c r="M130" s="15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5"/>
      <c r="AO130" s="15"/>
      <c r="AP130" s="15"/>
      <c r="AQ130" s="15"/>
      <c r="AR130" s="15"/>
      <c r="AS130" s="15"/>
      <c r="AT130" s="16"/>
      <c r="AU130" s="16"/>
      <c r="AV130" s="16"/>
      <c r="AW130" s="24">
        <v>5</v>
      </c>
      <c r="AX130" s="16"/>
      <c r="AY130" s="15"/>
      <c r="AZ130" s="15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5"/>
      <c r="BP130" s="15"/>
      <c r="BQ130" s="15"/>
      <c r="BR130" s="15"/>
      <c r="BS130" s="16"/>
      <c r="BT130" s="16"/>
      <c r="BU130" s="16"/>
      <c r="BV130" s="16"/>
      <c r="BW130" s="18">
        <f t="shared" si="3"/>
        <v>5</v>
      </c>
      <c r="BX130" s="19">
        <v>354.17</v>
      </c>
    </row>
    <row r="131" spans="1:76" ht="37.5" customHeight="1" x14ac:dyDescent="0.25">
      <c r="A131" s="10">
        <v>130</v>
      </c>
      <c r="B131" s="11" t="s">
        <v>336</v>
      </c>
      <c r="C131" s="29" t="s">
        <v>337</v>
      </c>
      <c r="D131" s="13" t="s">
        <v>78</v>
      </c>
      <c r="E131" s="30">
        <v>1600</v>
      </c>
      <c r="F131" s="22">
        <f>E131*BR131</f>
        <v>3200</v>
      </c>
      <c r="G131" s="14">
        <v>3200</v>
      </c>
      <c r="H131" s="15"/>
      <c r="I131" s="15"/>
      <c r="J131" s="16"/>
      <c r="K131" s="16"/>
      <c r="L131" s="16"/>
      <c r="M131" s="15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5"/>
      <c r="AO131" s="15"/>
      <c r="AP131" s="15"/>
      <c r="AQ131" s="15"/>
      <c r="AR131" s="15"/>
      <c r="AS131" s="15"/>
      <c r="AT131" s="16"/>
      <c r="AU131" s="16"/>
      <c r="AV131" s="16"/>
      <c r="AW131" s="15"/>
      <c r="AX131" s="16"/>
      <c r="AY131" s="15"/>
      <c r="AZ131" s="15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5"/>
      <c r="BP131" s="15"/>
      <c r="BQ131" s="15"/>
      <c r="BR131" s="27">
        <v>2</v>
      </c>
      <c r="BS131" s="16"/>
      <c r="BT131" s="16"/>
      <c r="BU131" s="16"/>
      <c r="BV131" s="16"/>
      <c r="BW131" s="18">
        <f t="shared" ref="BW131:BW139" si="7">SUM(H131:BV131)</f>
        <v>2</v>
      </c>
      <c r="BX131" s="19">
        <v>2666.67</v>
      </c>
    </row>
    <row r="132" spans="1:76" ht="37.5" customHeight="1" x14ac:dyDescent="0.25">
      <c r="A132" s="10">
        <v>131</v>
      </c>
      <c r="B132" s="11" t="s">
        <v>338</v>
      </c>
      <c r="C132" s="12" t="s">
        <v>339</v>
      </c>
      <c r="D132" s="13" t="s">
        <v>78</v>
      </c>
      <c r="E132" s="38">
        <v>40</v>
      </c>
      <c r="F132" s="35">
        <v>2000</v>
      </c>
      <c r="G132" s="14">
        <v>2000</v>
      </c>
      <c r="H132" s="15"/>
      <c r="I132" s="15"/>
      <c r="J132" s="16"/>
      <c r="K132" s="16"/>
      <c r="L132" s="16"/>
      <c r="M132" s="15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5"/>
      <c r="AO132" s="15"/>
      <c r="AP132" s="17">
        <v>50</v>
      </c>
      <c r="AQ132" s="15"/>
      <c r="AR132" s="15"/>
      <c r="AS132" s="15"/>
      <c r="AT132" s="16"/>
      <c r="AU132" s="16"/>
      <c r="AV132" s="16"/>
      <c r="AW132" s="15"/>
      <c r="AX132" s="16"/>
      <c r="AY132" s="15"/>
      <c r="AZ132" s="15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5"/>
      <c r="BP132" s="15"/>
      <c r="BQ132" s="15"/>
      <c r="BR132" s="15"/>
      <c r="BS132" s="16"/>
      <c r="BT132" s="16"/>
      <c r="BU132" s="16"/>
      <c r="BV132" s="16"/>
      <c r="BW132" s="18">
        <f t="shared" si="7"/>
        <v>50</v>
      </c>
      <c r="BX132" s="19">
        <v>1666.67</v>
      </c>
    </row>
    <row r="133" spans="1:76" ht="37.5" customHeight="1" x14ac:dyDescent="0.25">
      <c r="A133" s="10">
        <v>132</v>
      </c>
      <c r="B133" s="11" t="s">
        <v>340</v>
      </c>
      <c r="C133" s="12" t="s">
        <v>341</v>
      </c>
      <c r="D133" s="13" t="s">
        <v>78</v>
      </c>
      <c r="E133" s="38">
        <v>40</v>
      </c>
      <c r="F133" s="35">
        <v>2000</v>
      </c>
      <c r="G133" s="14">
        <v>2000</v>
      </c>
      <c r="H133" s="15"/>
      <c r="I133" s="15"/>
      <c r="J133" s="16"/>
      <c r="K133" s="16"/>
      <c r="L133" s="16"/>
      <c r="M133" s="15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5"/>
      <c r="AO133" s="15"/>
      <c r="AP133" s="17">
        <v>50</v>
      </c>
      <c r="AQ133" s="15"/>
      <c r="AR133" s="15"/>
      <c r="AS133" s="15"/>
      <c r="AT133" s="16"/>
      <c r="AU133" s="16"/>
      <c r="AV133" s="16"/>
      <c r="AW133" s="15"/>
      <c r="AX133" s="16"/>
      <c r="AY133" s="15"/>
      <c r="AZ133" s="15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5"/>
      <c r="BP133" s="15"/>
      <c r="BQ133" s="15"/>
      <c r="BR133" s="15"/>
      <c r="BS133" s="16"/>
      <c r="BT133" s="16"/>
      <c r="BU133" s="16"/>
      <c r="BV133" s="16"/>
      <c r="BW133" s="18">
        <f t="shared" si="7"/>
        <v>50</v>
      </c>
      <c r="BX133" s="19">
        <v>1666.67</v>
      </c>
    </row>
    <row r="134" spans="1:76" ht="37.5" customHeight="1" x14ac:dyDescent="0.25">
      <c r="A134" s="10">
        <v>133</v>
      </c>
      <c r="B134" s="25" t="s">
        <v>342</v>
      </c>
      <c r="C134" s="21" t="s">
        <v>343</v>
      </c>
      <c r="D134" s="13" t="s">
        <v>78</v>
      </c>
      <c r="E134" s="22">
        <v>7000</v>
      </c>
      <c r="F134" s="22">
        <f>E134*AN134</f>
        <v>35000</v>
      </c>
      <c r="G134" s="14">
        <v>35000</v>
      </c>
      <c r="H134" s="15"/>
      <c r="I134" s="15"/>
      <c r="J134" s="16"/>
      <c r="K134" s="16"/>
      <c r="L134" s="16"/>
      <c r="M134" s="15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24">
        <v>5</v>
      </c>
      <c r="AO134" s="15"/>
      <c r="AP134" s="15"/>
      <c r="AQ134" s="15"/>
      <c r="AR134" s="15"/>
      <c r="AS134" s="15"/>
      <c r="AT134" s="16"/>
      <c r="AU134" s="16"/>
      <c r="AV134" s="16"/>
      <c r="AW134" s="15"/>
      <c r="AX134" s="16"/>
      <c r="AY134" s="15"/>
      <c r="AZ134" s="15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5"/>
      <c r="BP134" s="15"/>
      <c r="BQ134" s="15"/>
      <c r="BR134" s="15"/>
      <c r="BS134" s="16"/>
      <c r="BT134" s="16"/>
      <c r="BU134" s="16"/>
      <c r="BV134" s="16"/>
      <c r="BW134" s="18">
        <f t="shared" si="7"/>
        <v>5</v>
      </c>
      <c r="BX134" s="19">
        <v>29166.67</v>
      </c>
    </row>
    <row r="135" spans="1:76" ht="37.5" customHeight="1" x14ac:dyDescent="0.25">
      <c r="A135" s="10">
        <v>134</v>
      </c>
      <c r="B135" s="25" t="s">
        <v>344</v>
      </c>
      <c r="C135" s="21" t="s">
        <v>345</v>
      </c>
      <c r="D135" s="13" t="s">
        <v>78</v>
      </c>
      <c r="E135" s="22">
        <v>7700</v>
      </c>
      <c r="F135" s="22">
        <f>E135*AN135</f>
        <v>115500</v>
      </c>
      <c r="G135" s="14">
        <v>115500</v>
      </c>
      <c r="H135" s="15"/>
      <c r="I135" s="15"/>
      <c r="J135" s="16"/>
      <c r="K135" s="16"/>
      <c r="L135" s="16"/>
      <c r="M135" s="15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24">
        <v>15</v>
      </c>
      <c r="AO135" s="15"/>
      <c r="AP135" s="15"/>
      <c r="AQ135" s="15"/>
      <c r="AR135" s="15"/>
      <c r="AS135" s="15"/>
      <c r="AT135" s="16"/>
      <c r="AU135" s="16"/>
      <c r="AV135" s="16"/>
      <c r="AW135" s="15"/>
      <c r="AX135" s="16"/>
      <c r="AY135" s="15"/>
      <c r="AZ135" s="15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5"/>
      <c r="BP135" s="15"/>
      <c r="BQ135" s="15"/>
      <c r="BR135" s="15"/>
      <c r="BS135" s="16"/>
      <c r="BT135" s="16"/>
      <c r="BU135" s="16"/>
      <c r="BV135" s="16"/>
      <c r="BW135" s="18">
        <f t="shared" si="7"/>
        <v>15</v>
      </c>
      <c r="BX135" s="19">
        <v>96250</v>
      </c>
    </row>
    <row r="136" spans="1:76" ht="37.5" customHeight="1" x14ac:dyDescent="0.25">
      <c r="A136" s="10">
        <v>135</v>
      </c>
      <c r="B136" s="11" t="s">
        <v>346</v>
      </c>
      <c r="C136" s="12" t="s">
        <v>347</v>
      </c>
      <c r="D136" s="13" t="s">
        <v>78</v>
      </c>
      <c r="E136" s="13">
        <v>15000</v>
      </c>
      <c r="F136" s="13">
        <f>12500*1.2</f>
        <v>15000</v>
      </c>
      <c r="G136" s="14">
        <v>15000</v>
      </c>
      <c r="H136" s="15"/>
      <c r="I136" s="15"/>
      <c r="J136" s="16"/>
      <c r="K136" s="16"/>
      <c r="L136" s="16"/>
      <c r="M136" s="15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5"/>
      <c r="AO136" s="15"/>
      <c r="AP136" s="15"/>
      <c r="AQ136" s="15"/>
      <c r="AR136" s="15"/>
      <c r="AS136" s="15"/>
      <c r="AT136" s="16"/>
      <c r="AU136" s="16"/>
      <c r="AV136" s="16"/>
      <c r="AW136" s="17">
        <v>1</v>
      </c>
      <c r="AX136" s="16"/>
      <c r="AY136" s="15"/>
      <c r="AZ136" s="15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5"/>
      <c r="BP136" s="15"/>
      <c r="BQ136" s="15"/>
      <c r="BR136" s="15"/>
      <c r="BS136" s="16"/>
      <c r="BT136" s="16"/>
      <c r="BU136" s="16"/>
      <c r="BV136" s="16"/>
      <c r="BW136" s="18">
        <f t="shared" si="7"/>
        <v>1</v>
      </c>
      <c r="BX136" s="19">
        <v>12500</v>
      </c>
    </row>
    <row r="137" spans="1:76" ht="37.5" customHeight="1" x14ac:dyDescent="0.25">
      <c r="A137" s="10">
        <v>136</v>
      </c>
      <c r="B137" s="11" t="s">
        <v>348</v>
      </c>
      <c r="C137" s="12" t="s">
        <v>349</v>
      </c>
      <c r="D137" s="13" t="s">
        <v>78</v>
      </c>
      <c r="E137" s="13">
        <v>10809.6</v>
      </c>
      <c r="F137" s="13">
        <f>18016*1.2</f>
        <v>21619.200000000001</v>
      </c>
      <c r="G137" s="14">
        <v>21619.200000000001</v>
      </c>
      <c r="H137" s="15"/>
      <c r="I137" s="15"/>
      <c r="J137" s="16"/>
      <c r="K137" s="16"/>
      <c r="L137" s="16"/>
      <c r="M137" s="15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5"/>
      <c r="AO137" s="15"/>
      <c r="AP137" s="15"/>
      <c r="AQ137" s="15"/>
      <c r="AR137" s="15"/>
      <c r="AS137" s="15"/>
      <c r="AT137" s="16"/>
      <c r="AU137" s="16"/>
      <c r="AV137" s="16"/>
      <c r="AW137" s="17">
        <v>2</v>
      </c>
      <c r="AX137" s="16"/>
      <c r="AY137" s="15"/>
      <c r="AZ137" s="15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5"/>
      <c r="BP137" s="15"/>
      <c r="BQ137" s="15"/>
      <c r="BR137" s="15"/>
      <c r="BS137" s="16"/>
      <c r="BT137" s="16"/>
      <c r="BU137" s="16"/>
      <c r="BV137" s="16"/>
      <c r="BW137" s="18">
        <f t="shared" si="7"/>
        <v>2</v>
      </c>
      <c r="BX137" s="19">
        <v>18016</v>
      </c>
    </row>
    <row r="138" spans="1:76" ht="37.5" customHeight="1" x14ac:dyDescent="0.25">
      <c r="A138" s="10">
        <v>137</v>
      </c>
      <c r="B138" s="11" t="s">
        <v>350</v>
      </c>
      <c r="C138" s="12" t="s">
        <v>351</v>
      </c>
      <c r="D138" s="13" t="s">
        <v>78</v>
      </c>
      <c r="E138" s="13">
        <v>9900</v>
      </c>
      <c r="F138" s="13">
        <f>16500*1.2</f>
        <v>19800</v>
      </c>
      <c r="G138" s="14">
        <v>19800</v>
      </c>
      <c r="H138" s="15"/>
      <c r="I138" s="15"/>
      <c r="J138" s="16"/>
      <c r="K138" s="16"/>
      <c r="L138" s="16"/>
      <c r="M138" s="15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5"/>
      <c r="AO138" s="15"/>
      <c r="AP138" s="15"/>
      <c r="AQ138" s="15"/>
      <c r="AR138" s="15"/>
      <c r="AS138" s="15"/>
      <c r="AT138" s="16"/>
      <c r="AU138" s="16"/>
      <c r="AV138" s="16"/>
      <c r="AW138" s="17">
        <v>2</v>
      </c>
      <c r="AX138" s="16"/>
      <c r="AY138" s="15"/>
      <c r="AZ138" s="15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5"/>
      <c r="BP138" s="15"/>
      <c r="BQ138" s="15"/>
      <c r="BR138" s="15"/>
      <c r="BS138" s="16"/>
      <c r="BT138" s="16"/>
      <c r="BU138" s="16"/>
      <c r="BV138" s="16"/>
      <c r="BW138" s="18">
        <f t="shared" si="7"/>
        <v>2</v>
      </c>
      <c r="BX138" s="19">
        <v>16500</v>
      </c>
    </row>
    <row r="139" spans="1:76" ht="37.5" customHeight="1" x14ac:dyDescent="0.25">
      <c r="A139" s="10">
        <v>138</v>
      </c>
      <c r="B139" s="11" t="s">
        <v>352</v>
      </c>
      <c r="C139" s="12" t="s">
        <v>353</v>
      </c>
      <c r="D139" s="13" t="s">
        <v>78</v>
      </c>
      <c r="E139" s="13">
        <v>3120</v>
      </c>
      <c r="F139" s="13">
        <f>2600*1.2</f>
        <v>3120</v>
      </c>
      <c r="G139" s="14">
        <v>3120</v>
      </c>
      <c r="H139" s="15"/>
      <c r="I139" s="15"/>
      <c r="J139" s="16"/>
      <c r="K139" s="16"/>
      <c r="L139" s="16"/>
      <c r="M139" s="15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5"/>
      <c r="AO139" s="15"/>
      <c r="AP139" s="15"/>
      <c r="AQ139" s="15"/>
      <c r="AR139" s="15"/>
      <c r="AS139" s="15"/>
      <c r="AT139" s="16"/>
      <c r="AU139" s="16"/>
      <c r="AV139" s="16"/>
      <c r="AW139" s="17">
        <v>1</v>
      </c>
      <c r="AX139" s="16"/>
      <c r="AY139" s="15"/>
      <c r="AZ139" s="15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5"/>
      <c r="BP139" s="15"/>
      <c r="BQ139" s="15"/>
      <c r="BR139" s="15"/>
      <c r="BS139" s="16"/>
      <c r="BT139" s="16"/>
      <c r="BU139" s="16"/>
      <c r="BV139" s="16"/>
      <c r="BW139" s="18">
        <f t="shared" si="7"/>
        <v>1</v>
      </c>
      <c r="BX139" s="19">
        <v>2600</v>
      </c>
    </row>
    <row r="140" spans="1:76" ht="37.5" customHeight="1" x14ac:dyDescent="0.25">
      <c r="A140" s="39"/>
      <c r="B140" s="40"/>
      <c r="C140" s="41"/>
      <c r="D140" s="39"/>
      <c r="E140" s="39"/>
      <c r="F140" s="39"/>
      <c r="G140" s="42"/>
      <c r="H140" s="43"/>
      <c r="I140" s="43"/>
      <c r="M140" s="43"/>
      <c r="AN140" s="43"/>
      <c r="AO140" s="43"/>
      <c r="AP140" s="43"/>
      <c r="AQ140" s="43"/>
      <c r="AR140" s="43"/>
      <c r="AS140" s="43"/>
      <c r="AW140" s="43"/>
      <c r="AY140" s="43"/>
      <c r="AZ140" s="43"/>
      <c r="BO140" s="43"/>
      <c r="BP140" s="43"/>
      <c r="BQ140" s="43"/>
      <c r="BR140" s="43"/>
      <c r="BX140" s="45">
        <f>SUM(BX2:BX139)</f>
        <v>2851307.5699999966</v>
      </c>
    </row>
    <row r="141" spans="1:76" ht="37.5" customHeight="1" x14ac:dyDescent="0.25">
      <c r="A141" s="39"/>
      <c r="B141" s="40"/>
      <c r="C141" s="41"/>
      <c r="D141" s="39"/>
      <c r="E141" s="39"/>
      <c r="F141" s="39"/>
      <c r="G141" s="42"/>
      <c r="H141" s="43"/>
      <c r="I141" s="43"/>
      <c r="M141" s="43"/>
      <c r="AN141" s="43"/>
      <c r="AO141" s="43"/>
      <c r="AP141" s="43"/>
      <c r="AQ141" s="43"/>
      <c r="AR141" s="43"/>
      <c r="AS141" s="43"/>
      <c r="AW141" s="43"/>
      <c r="AY141" s="43"/>
      <c r="AZ141" s="43"/>
      <c r="BO141" s="43"/>
      <c r="BP141" s="43"/>
      <c r="BQ141" s="43"/>
      <c r="BR141" s="43"/>
    </row>
    <row r="142" spans="1:76" ht="37.5" customHeight="1" x14ac:dyDescent="0.25">
      <c r="A142" s="39"/>
      <c r="B142" s="40"/>
      <c r="C142" s="41"/>
      <c r="D142" s="39"/>
      <c r="E142" s="39"/>
      <c r="F142" s="39"/>
      <c r="G142" s="42"/>
      <c r="H142" s="43"/>
      <c r="I142" s="43"/>
      <c r="M142" s="43"/>
      <c r="AN142" s="43"/>
      <c r="AO142" s="43"/>
      <c r="AP142" s="43"/>
      <c r="AQ142" s="43"/>
      <c r="AR142" s="43"/>
      <c r="AS142" s="43"/>
      <c r="AW142" s="43"/>
      <c r="AY142" s="43"/>
      <c r="AZ142" s="43"/>
      <c r="BO142" s="43"/>
      <c r="BP142" s="43"/>
      <c r="BQ142" s="43"/>
      <c r="BR142" s="43"/>
    </row>
    <row r="143" spans="1:76" ht="37.5" customHeight="1" x14ac:dyDescent="0.25">
      <c r="A143" s="39"/>
      <c r="B143" s="40"/>
      <c r="C143" s="41"/>
      <c r="D143" s="39"/>
      <c r="E143" s="39"/>
      <c r="F143" s="39"/>
      <c r="G143" s="42"/>
      <c r="H143" s="43"/>
      <c r="I143" s="43"/>
      <c r="M143" s="43"/>
      <c r="AN143" s="43"/>
      <c r="AO143" s="43"/>
      <c r="AP143" s="43"/>
      <c r="AQ143" s="43"/>
      <c r="AR143" s="43"/>
      <c r="AS143" s="43"/>
      <c r="AW143" s="43"/>
      <c r="AY143" s="43"/>
      <c r="AZ143" s="43"/>
      <c r="BO143" s="43"/>
      <c r="BP143" s="43"/>
      <c r="BQ143" s="43"/>
      <c r="BR143" s="43"/>
    </row>
    <row r="144" spans="1:76" ht="37.5" customHeight="1" x14ac:dyDescent="0.25">
      <c r="A144" s="39"/>
      <c r="B144" s="40"/>
      <c r="C144" s="41"/>
      <c r="D144" s="39"/>
      <c r="E144" s="39"/>
      <c r="F144" s="39"/>
      <c r="G144" s="42"/>
      <c r="H144" s="43"/>
      <c r="I144" s="43"/>
      <c r="M144" s="43"/>
      <c r="AN144" s="43"/>
      <c r="AO144" s="43"/>
      <c r="AP144" s="43"/>
      <c r="AQ144" s="43"/>
      <c r="AR144" s="43"/>
      <c r="AS144" s="43"/>
      <c r="AW144" s="43"/>
      <c r="AY144" s="43"/>
      <c r="AZ144" s="43"/>
      <c r="BO144" s="43"/>
      <c r="BP144" s="43"/>
      <c r="BQ144" s="43"/>
      <c r="BR144" s="43"/>
    </row>
    <row r="145" spans="1:70" ht="37.5" customHeight="1" x14ac:dyDescent="0.25">
      <c r="A145" s="39"/>
      <c r="B145" s="40"/>
      <c r="C145" s="41"/>
      <c r="D145" s="39"/>
      <c r="E145" s="39"/>
      <c r="F145" s="39"/>
      <c r="G145" s="42"/>
      <c r="H145" s="43"/>
      <c r="I145" s="43"/>
      <c r="M145" s="43"/>
      <c r="AN145" s="43"/>
      <c r="AO145" s="43"/>
      <c r="AP145" s="43"/>
      <c r="AQ145" s="43"/>
      <c r="AR145" s="43"/>
      <c r="AS145" s="43"/>
      <c r="AW145" s="43"/>
      <c r="AY145" s="43"/>
      <c r="AZ145" s="43"/>
      <c r="BO145" s="43"/>
      <c r="BP145" s="43"/>
      <c r="BQ145" s="43"/>
      <c r="BR145" s="43"/>
    </row>
    <row r="146" spans="1:70" ht="37.5" customHeight="1" x14ac:dyDescent="0.25">
      <c r="A146" s="39"/>
      <c r="B146" s="40"/>
      <c r="C146" s="41"/>
      <c r="D146" s="39"/>
      <c r="E146" s="39"/>
      <c r="F146" s="39"/>
      <c r="G146" s="42"/>
      <c r="H146" s="43"/>
      <c r="I146" s="43"/>
      <c r="M146" s="43"/>
      <c r="AN146" s="43"/>
      <c r="AO146" s="43"/>
      <c r="AP146" s="43"/>
      <c r="AQ146" s="43"/>
      <c r="AR146" s="43"/>
      <c r="AS146" s="43"/>
      <c r="AW146" s="43"/>
      <c r="AY146" s="43"/>
      <c r="AZ146" s="43"/>
      <c r="BO146" s="43"/>
      <c r="BP146" s="43"/>
      <c r="BQ146" s="43"/>
      <c r="BR146" s="43"/>
    </row>
    <row r="147" spans="1:70" ht="37.5" customHeight="1" x14ac:dyDescent="0.25">
      <c r="A147" s="39"/>
      <c r="B147" s="40"/>
      <c r="C147" s="41"/>
      <c r="D147" s="39"/>
      <c r="E147" s="39"/>
      <c r="F147" s="39"/>
      <c r="G147" s="42"/>
      <c r="H147" s="43"/>
      <c r="I147" s="43"/>
      <c r="M147" s="43"/>
      <c r="AN147" s="43"/>
      <c r="AO147" s="43"/>
      <c r="AP147" s="43"/>
      <c r="AQ147" s="43"/>
      <c r="AR147" s="43"/>
      <c r="AS147" s="43"/>
      <c r="AW147" s="43"/>
      <c r="AY147" s="43"/>
      <c r="AZ147" s="43"/>
      <c r="BO147" s="43"/>
      <c r="BP147" s="43"/>
      <c r="BQ147" s="43"/>
      <c r="BR147" s="43"/>
    </row>
    <row r="148" spans="1:70" ht="37.5" customHeight="1" x14ac:dyDescent="0.25">
      <c r="A148" s="39"/>
      <c r="B148" s="40"/>
      <c r="C148" s="41"/>
      <c r="D148" s="39"/>
      <c r="E148" s="39"/>
      <c r="F148" s="39"/>
      <c r="G148" s="42"/>
      <c r="H148" s="43"/>
      <c r="I148" s="43"/>
      <c r="M148" s="43"/>
      <c r="AN148" s="43"/>
      <c r="AO148" s="43"/>
      <c r="AP148" s="43"/>
      <c r="AQ148" s="43"/>
      <c r="AR148" s="43"/>
      <c r="AS148" s="43"/>
      <c r="AW148" s="43"/>
      <c r="AY148" s="43"/>
      <c r="AZ148" s="43"/>
      <c r="BO148" s="43"/>
      <c r="BP148" s="43"/>
      <c r="BQ148" s="43"/>
      <c r="BR148" s="43"/>
    </row>
    <row r="149" spans="1:70" ht="37.5" customHeight="1" x14ac:dyDescent="0.25">
      <c r="A149" s="39"/>
      <c r="B149" s="40"/>
      <c r="C149" s="41"/>
      <c r="D149" s="39"/>
      <c r="E149" s="39"/>
      <c r="F149" s="39"/>
      <c r="G149" s="42"/>
      <c r="H149" s="43"/>
      <c r="I149" s="43"/>
      <c r="M149" s="43"/>
      <c r="AN149" s="43"/>
      <c r="AO149" s="43"/>
      <c r="AP149" s="43"/>
      <c r="AQ149" s="43"/>
      <c r="AR149" s="43"/>
      <c r="AS149" s="43"/>
      <c r="AW149" s="43"/>
      <c r="AY149" s="43"/>
      <c r="AZ149" s="43"/>
      <c r="BO149" s="43"/>
      <c r="BP149" s="43"/>
      <c r="BQ149" s="43"/>
      <c r="BR149" s="43"/>
    </row>
    <row r="150" spans="1:70" ht="37.5" customHeight="1" x14ac:dyDescent="0.25">
      <c r="A150" s="39"/>
      <c r="B150" s="40"/>
      <c r="C150" s="41"/>
      <c r="D150" s="39"/>
      <c r="E150" s="39"/>
      <c r="F150" s="39"/>
      <c r="G150" s="42"/>
      <c r="H150" s="43"/>
      <c r="I150" s="43"/>
      <c r="M150" s="43"/>
      <c r="AN150" s="43"/>
      <c r="AO150" s="43"/>
      <c r="AP150" s="43"/>
      <c r="AQ150" s="43"/>
      <c r="AR150" s="43"/>
      <c r="AS150" s="43"/>
      <c r="AW150" s="43"/>
      <c r="AY150" s="43"/>
      <c r="AZ150" s="43"/>
      <c r="BO150" s="43"/>
      <c r="BP150" s="43"/>
      <c r="BQ150" s="43"/>
      <c r="BR150" s="43"/>
    </row>
    <row r="151" spans="1:70" ht="37.5" customHeight="1" x14ac:dyDescent="0.25">
      <c r="A151" s="39"/>
      <c r="B151" s="40"/>
      <c r="C151" s="41"/>
      <c r="D151" s="39"/>
      <c r="E151" s="39"/>
      <c r="F151" s="39"/>
      <c r="G151" s="42"/>
      <c r="H151" s="43"/>
      <c r="I151" s="43"/>
      <c r="M151" s="43"/>
      <c r="AN151" s="43"/>
      <c r="AO151" s="43"/>
      <c r="AP151" s="43"/>
      <c r="AQ151" s="43"/>
      <c r="AR151" s="43"/>
      <c r="AS151" s="43"/>
      <c r="AW151" s="43"/>
      <c r="AY151" s="43"/>
      <c r="AZ151" s="43"/>
      <c r="BO151" s="43"/>
      <c r="BP151" s="43"/>
      <c r="BQ151" s="43"/>
      <c r="BR151" s="43"/>
    </row>
    <row r="152" spans="1:70" ht="37.5" customHeight="1" x14ac:dyDescent="0.25">
      <c r="A152" s="39"/>
      <c r="B152" s="40"/>
      <c r="C152" s="41"/>
      <c r="D152" s="39"/>
      <c r="E152" s="39"/>
      <c r="F152" s="39"/>
      <c r="G152" s="42"/>
      <c r="H152" s="43"/>
      <c r="I152" s="43"/>
      <c r="M152" s="43"/>
      <c r="AN152" s="43"/>
      <c r="AO152" s="43"/>
      <c r="AP152" s="43"/>
      <c r="AQ152" s="43"/>
      <c r="AR152" s="43"/>
      <c r="AS152" s="43"/>
      <c r="AW152" s="43"/>
      <c r="AY152" s="43"/>
      <c r="AZ152" s="43"/>
      <c r="BO152" s="43"/>
      <c r="BP152" s="43"/>
      <c r="BQ152" s="43"/>
      <c r="BR152" s="43"/>
    </row>
    <row r="153" spans="1:70" ht="37.5" customHeight="1" x14ac:dyDescent="0.25">
      <c r="A153" s="39"/>
      <c r="B153" s="40"/>
      <c r="C153" s="41"/>
      <c r="D153" s="39"/>
      <c r="E153" s="39"/>
      <c r="F153" s="39"/>
      <c r="G153" s="42"/>
      <c r="H153" s="43"/>
      <c r="I153" s="43"/>
      <c r="M153" s="43"/>
      <c r="AN153" s="43"/>
      <c r="AO153" s="43"/>
      <c r="AP153" s="43"/>
      <c r="AQ153" s="43"/>
      <c r="AR153" s="43"/>
      <c r="AS153" s="43"/>
      <c r="AW153" s="43"/>
      <c r="AY153" s="43"/>
      <c r="AZ153" s="43"/>
      <c r="BO153" s="43"/>
      <c r="BP153" s="43"/>
      <c r="BQ153" s="43"/>
      <c r="BR153" s="43"/>
    </row>
    <row r="154" spans="1:70" ht="37.5" customHeight="1" x14ac:dyDescent="0.25">
      <c r="A154" s="39"/>
      <c r="B154" s="40"/>
      <c r="C154" s="41"/>
      <c r="D154" s="39"/>
      <c r="E154" s="39"/>
      <c r="F154" s="39"/>
      <c r="G154" s="42"/>
      <c r="H154" s="43"/>
      <c r="I154" s="43"/>
      <c r="M154" s="43"/>
      <c r="AN154" s="43"/>
      <c r="AO154" s="43"/>
      <c r="AP154" s="43"/>
      <c r="AQ154" s="43"/>
      <c r="AR154" s="43"/>
      <c r="AS154" s="43"/>
      <c r="AW154" s="43"/>
      <c r="AY154" s="43"/>
      <c r="AZ154" s="43"/>
      <c r="BO154" s="43"/>
      <c r="BP154" s="43"/>
      <c r="BQ154" s="43"/>
      <c r="BR154" s="43"/>
    </row>
    <row r="155" spans="1:70" ht="37.5" customHeight="1" x14ac:dyDescent="0.25">
      <c r="A155" s="39"/>
      <c r="B155" s="40"/>
      <c r="C155" s="41"/>
      <c r="D155" s="39"/>
      <c r="E155" s="39"/>
      <c r="F155" s="39"/>
      <c r="G155" s="42"/>
      <c r="H155" s="43"/>
      <c r="I155" s="43"/>
      <c r="M155" s="43"/>
      <c r="AN155" s="43"/>
      <c r="AO155" s="43"/>
      <c r="AP155" s="43"/>
      <c r="AQ155" s="43"/>
      <c r="AR155" s="43"/>
      <c r="AS155" s="43"/>
      <c r="AW155" s="43"/>
      <c r="AY155" s="43"/>
      <c r="AZ155" s="43"/>
      <c r="BO155" s="43"/>
      <c r="BP155" s="43"/>
      <c r="BQ155" s="43"/>
      <c r="BR155" s="43"/>
    </row>
    <row r="156" spans="1:70" ht="37.5" customHeight="1" x14ac:dyDescent="0.25">
      <c r="A156" s="39"/>
      <c r="B156" s="40"/>
      <c r="C156" s="41"/>
      <c r="D156" s="39"/>
      <c r="E156" s="39"/>
      <c r="F156" s="39"/>
      <c r="G156" s="42"/>
      <c r="H156" s="43"/>
      <c r="I156" s="43"/>
      <c r="M156" s="43"/>
      <c r="AN156" s="43"/>
      <c r="AO156" s="43"/>
      <c r="AP156" s="43"/>
      <c r="AQ156" s="43"/>
      <c r="AR156" s="43"/>
      <c r="AS156" s="43"/>
      <c r="AW156" s="43"/>
      <c r="AY156" s="43"/>
      <c r="AZ156" s="43"/>
      <c r="BO156" s="43"/>
      <c r="BP156" s="43"/>
      <c r="BQ156" s="43"/>
      <c r="BR156" s="43"/>
    </row>
    <row r="157" spans="1:70" ht="37.5" customHeight="1" x14ac:dyDescent="0.25">
      <c r="A157" s="39"/>
      <c r="B157" s="40"/>
      <c r="C157" s="41"/>
      <c r="D157" s="39"/>
      <c r="E157" s="39"/>
      <c r="F157" s="39"/>
      <c r="G157" s="42"/>
      <c r="H157" s="43"/>
      <c r="I157" s="43"/>
      <c r="M157" s="43"/>
      <c r="AN157" s="43"/>
      <c r="AO157" s="43"/>
      <c r="AP157" s="43"/>
      <c r="AQ157" s="43"/>
      <c r="AR157" s="43"/>
      <c r="AS157" s="43"/>
      <c r="AW157" s="43"/>
      <c r="AY157" s="43"/>
      <c r="AZ157" s="43"/>
      <c r="BO157" s="43"/>
      <c r="BP157" s="43"/>
      <c r="BQ157" s="43"/>
      <c r="BR157" s="43"/>
    </row>
    <row r="158" spans="1:70" ht="37.5" customHeight="1" x14ac:dyDescent="0.25">
      <c r="A158" s="39"/>
      <c r="B158" s="40"/>
      <c r="C158" s="41"/>
      <c r="D158" s="39"/>
      <c r="E158" s="39"/>
      <c r="F158" s="39"/>
      <c r="G158" s="42"/>
      <c r="H158" s="43"/>
      <c r="I158" s="43"/>
      <c r="M158" s="43"/>
      <c r="AN158" s="43"/>
      <c r="AO158" s="43"/>
      <c r="AP158" s="43"/>
      <c r="AQ158" s="43"/>
      <c r="AR158" s="43"/>
      <c r="AS158" s="43"/>
      <c r="AW158" s="43"/>
      <c r="AY158" s="43"/>
      <c r="AZ158" s="43"/>
      <c r="BO158" s="43"/>
      <c r="BP158" s="43"/>
      <c r="BQ158" s="43"/>
      <c r="BR158" s="43"/>
    </row>
    <row r="159" spans="1:70" ht="37.5" customHeight="1" x14ac:dyDescent="0.25">
      <c r="A159" s="39"/>
      <c r="B159" s="40"/>
      <c r="C159" s="41"/>
      <c r="D159" s="39"/>
      <c r="E159" s="39"/>
      <c r="F159" s="39"/>
      <c r="G159" s="42"/>
      <c r="H159" s="43"/>
      <c r="I159" s="43"/>
      <c r="M159" s="43"/>
      <c r="AN159" s="43"/>
      <c r="AO159" s="43"/>
      <c r="AP159" s="43"/>
      <c r="AQ159" s="43"/>
      <c r="AR159" s="43"/>
      <c r="AS159" s="43"/>
      <c r="AW159" s="43"/>
      <c r="AY159" s="43"/>
      <c r="AZ159" s="43"/>
      <c r="BO159" s="43"/>
      <c r="BP159" s="43"/>
      <c r="BQ159" s="43"/>
      <c r="BR159" s="43"/>
    </row>
    <row r="160" spans="1:70" ht="37.5" customHeight="1" x14ac:dyDescent="0.25">
      <c r="A160" s="39"/>
      <c r="B160" s="40"/>
      <c r="C160" s="41"/>
      <c r="D160" s="39"/>
      <c r="E160" s="39"/>
      <c r="F160" s="39"/>
      <c r="G160" s="42"/>
      <c r="H160" s="43"/>
      <c r="I160" s="43"/>
      <c r="M160" s="43"/>
      <c r="AN160" s="43"/>
      <c r="AO160" s="43"/>
      <c r="AP160" s="43"/>
      <c r="AQ160" s="43"/>
      <c r="AR160" s="43"/>
      <c r="AS160" s="43"/>
      <c r="AW160" s="43"/>
      <c r="AY160" s="43"/>
      <c r="AZ160" s="43"/>
      <c r="BO160" s="43"/>
      <c r="BP160" s="43"/>
      <c r="BQ160" s="43"/>
      <c r="BR160" s="43"/>
    </row>
    <row r="161" spans="1:70" ht="37.5" customHeight="1" x14ac:dyDescent="0.25">
      <c r="A161" s="39"/>
      <c r="B161" s="40"/>
      <c r="C161" s="41"/>
      <c r="D161" s="39"/>
      <c r="E161" s="39"/>
      <c r="F161" s="39"/>
      <c r="G161" s="42"/>
      <c r="H161" s="43"/>
      <c r="I161" s="43"/>
      <c r="M161" s="43"/>
      <c r="AN161" s="43"/>
      <c r="AO161" s="43"/>
      <c r="AP161" s="43"/>
      <c r="AQ161" s="43"/>
      <c r="AR161" s="43"/>
      <c r="AS161" s="43"/>
      <c r="AW161" s="43"/>
      <c r="AY161" s="43"/>
      <c r="AZ161" s="43"/>
      <c r="BO161" s="43"/>
      <c r="BP161" s="43"/>
      <c r="BQ161" s="43"/>
      <c r="BR161" s="43"/>
    </row>
    <row r="162" spans="1:70" ht="37.5" customHeight="1" x14ac:dyDescent="0.25">
      <c r="A162" s="39"/>
      <c r="B162" s="40"/>
      <c r="C162" s="41"/>
      <c r="D162" s="39"/>
      <c r="E162" s="39"/>
      <c r="F162" s="39"/>
      <c r="G162" s="42"/>
      <c r="H162" s="43"/>
      <c r="I162" s="43"/>
      <c r="M162" s="43"/>
      <c r="AN162" s="43"/>
      <c r="AO162" s="43"/>
      <c r="AP162" s="43"/>
      <c r="AQ162" s="43"/>
      <c r="AR162" s="43"/>
      <c r="AS162" s="43"/>
      <c r="AW162" s="43"/>
      <c r="AY162" s="43"/>
      <c r="AZ162" s="43"/>
      <c r="BO162" s="43"/>
      <c r="BP162" s="43"/>
      <c r="BQ162" s="43"/>
      <c r="BR162" s="43"/>
    </row>
    <row r="163" spans="1:70" ht="37.5" customHeight="1" x14ac:dyDescent="0.25">
      <c r="A163" s="39"/>
      <c r="B163" s="40"/>
      <c r="C163" s="41"/>
      <c r="D163" s="39"/>
      <c r="E163" s="39"/>
      <c r="F163" s="39"/>
      <c r="G163" s="42"/>
      <c r="H163" s="43"/>
      <c r="I163" s="43"/>
      <c r="M163" s="43"/>
      <c r="AN163" s="43"/>
      <c r="AO163" s="43"/>
      <c r="AP163" s="43"/>
      <c r="AQ163" s="43"/>
      <c r="AR163" s="43"/>
      <c r="AS163" s="43"/>
      <c r="AW163" s="43"/>
      <c r="AY163" s="43"/>
      <c r="AZ163" s="43"/>
      <c r="BO163" s="43"/>
      <c r="BP163" s="43"/>
      <c r="BQ163" s="43"/>
      <c r="BR163" s="43"/>
    </row>
    <row r="164" spans="1:70" ht="37.5" customHeight="1" x14ac:dyDescent="0.25">
      <c r="A164" s="39"/>
      <c r="B164" s="40"/>
      <c r="C164" s="41"/>
      <c r="D164" s="39"/>
      <c r="E164" s="39"/>
      <c r="F164" s="39"/>
      <c r="G164" s="42"/>
      <c r="H164" s="43"/>
      <c r="I164" s="43"/>
      <c r="M164" s="43"/>
      <c r="AN164" s="43"/>
      <c r="AO164" s="43"/>
      <c r="AP164" s="43"/>
      <c r="AQ164" s="43"/>
      <c r="AR164" s="43"/>
      <c r="AS164" s="43"/>
      <c r="AW164" s="43"/>
      <c r="AY164" s="43"/>
      <c r="AZ164" s="43"/>
      <c r="BO164" s="43"/>
      <c r="BP164" s="43"/>
      <c r="BQ164" s="43"/>
      <c r="BR164" s="43"/>
    </row>
    <row r="165" spans="1:70" ht="37.5" customHeight="1" x14ac:dyDescent="0.25">
      <c r="A165" s="39"/>
      <c r="B165" s="40"/>
      <c r="C165" s="41"/>
      <c r="D165" s="39"/>
      <c r="E165" s="39"/>
      <c r="F165" s="39"/>
      <c r="G165" s="42"/>
      <c r="H165" s="43"/>
      <c r="I165" s="43"/>
      <c r="M165" s="43"/>
      <c r="AN165" s="43"/>
      <c r="AO165" s="43"/>
      <c r="AP165" s="43"/>
      <c r="AQ165" s="43"/>
      <c r="AR165" s="43"/>
      <c r="AS165" s="43"/>
      <c r="AW165" s="43"/>
      <c r="AY165" s="43"/>
      <c r="AZ165" s="43"/>
      <c r="BO165" s="43"/>
      <c r="BP165" s="43"/>
      <c r="BQ165" s="43"/>
      <c r="BR165" s="43"/>
    </row>
    <row r="166" spans="1:70" ht="37.5" customHeight="1" x14ac:dyDescent="0.25">
      <c r="A166" s="39"/>
      <c r="B166" s="40"/>
      <c r="C166" s="41"/>
      <c r="D166" s="39"/>
      <c r="E166" s="39"/>
      <c r="F166" s="39"/>
      <c r="G166" s="42"/>
      <c r="H166" s="43"/>
      <c r="I166" s="43"/>
      <c r="M166" s="43"/>
      <c r="AN166" s="43"/>
      <c r="AO166" s="43"/>
      <c r="AP166" s="43"/>
      <c r="AQ166" s="43"/>
      <c r="AR166" s="43"/>
      <c r="AS166" s="43"/>
      <c r="AW166" s="43"/>
      <c r="AY166" s="43"/>
      <c r="AZ166" s="43"/>
      <c r="BO166" s="43"/>
      <c r="BP166" s="43"/>
      <c r="BQ166" s="43"/>
      <c r="BR166" s="43"/>
    </row>
    <row r="167" spans="1:70" ht="37.5" customHeight="1" x14ac:dyDescent="0.25">
      <c r="A167" s="39"/>
      <c r="B167" s="40"/>
      <c r="C167" s="41"/>
      <c r="D167" s="39"/>
      <c r="E167" s="39"/>
      <c r="F167" s="39"/>
      <c r="G167" s="42"/>
      <c r="H167" s="43"/>
      <c r="I167" s="43"/>
      <c r="M167" s="43"/>
      <c r="AN167" s="43"/>
      <c r="AO167" s="43"/>
      <c r="AP167" s="43"/>
      <c r="AQ167" s="43"/>
      <c r="AR167" s="43"/>
      <c r="AS167" s="43"/>
      <c r="AW167" s="43"/>
      <c r="AY167" s="43"/>
      <c r="AZ167" s="43"/>
      <c r="BO167" s="43"/>
      <c r="BP167" s="43"/>
      <c r="BQ167" s="43"/>
      <c r="BR167" s="43"/>
    </row>
    <row r="168" spans="1:70" ht="37.5" customHeight="1" x14ac:dyDescent="0.25">
      <c r="A168" s="39"/>
      <c r="B168" s="40"/>
      <c r="C168" s="41"/>
      <c r="D168" s="39"/>
      <c r="E168" s="39"/>
      <c r="F168" s="39"/>
      <c r="G168" s="42"/>
      <c r="H168" s="43"/>
      <c r="I168" s="43"/>
      <c r="M168" s="43"/>
      <c r="AN168" s="43"/>
      <c r="AO168" s="43"/>
      <c r="AP168" s="43"/>
      <c r="AQ168" s="43"/>
      <c r="AR168" s="43"/>
      <c r="AS168" s="43"/>
      <c r="AW168" s="43"/>
      <c r="AY168" s="43"/>
      <c r="AZ168" s="43"/>
      <c r="BO168" s="43"/>
      <c r="BP168" s="43"/>
      <c r="BQ168" s="43"/>
      <c r="BR168" s="43"/>
    </row>
    <row r="169" spans="1:70" ht="37.5" customHeight="1" x14ac:dyDescent="0.25">
      <c r="A169" s="39"/>
      <c r="B169" s="40"/>
      <c r="C169" s="41"/>
      <c r="D169" s="39"/>
      <c r="E169" s="39"/>
      <c r="F169" s="39"/>
      <c r="G169" s="42"/>
      <c r="H169" s="43"/>
      <c r="I169" s="43"/>
      <c r="M169" s="43"/>
      <c r="AN169" s="43"/>
      <c r="AO169" s="43"/>
      <c r="AP169" s="43"/>
      <c r="AQ169" s="43"/>
      <c r="AR169" s="43"/>
      <c r="AS169" s="43"/>
      <c r="AW169" s="43"/>
      <c r="AY169" s="43"/>
      <c r="AZ169" s="43"/>
      <c r="BO169" s="43"/>
      <c r="BP169" s="43"/>
      <c r="BQ169" s="43"/>
      <c r="BR169" s="43"/>
    </row>
    <row r="170" spans="1:70" ht="37.5" customHeight="1" x14ac:dyDescent="0.25">
      <c r="A170" s="39"/>
      <c r="B170" s="40"/>
      <c r="C170" s="41"/>
      <c r="D170" s="39"/>
      <c r="E170" s="39"/>
      <c r="F170" s="39"/>
      <c r="G170" s="42"/>
      <c r="H170" s="43"/>
      <c r="I170" s="43"/>
      <c r="M170" s="43"/>
      <c r="AN170" s="43"/>
      <c r="AO170" s="43"/>
      <c r="AP170" s="43"/>
      <c r="AQ170" s="43"/>
      <c r="AR170" s="43"/>
      <c r="AS170" s="43"/>
      <c r="AW170" s="43"/>
      <c r="AY170" s="43"/>
      <c r="AZ170" s="43"/>
      <c r="BO170" s="43"/>
      <c r="BP170" s="43"/>
      <c r="BQ170" s="43"/>
      <c r="BR170" s="43"/>
    </row>
    <row r="171" spans="1:70" ht="37.5" customHeight="1" x14ac:dyDescent="0.25">
      <c r="A171" s="39"/>
      <c r="B171" s="40"/>
      <c r="C171" s="41"/>
      <c r="D171" s="39"/>
      <c r="E171" s="39"/>
      <c r="F171" s="39"/>
      <c r="G171" s="42"/>
      <c r="H171" s="43"/>
      <c r="I171" s="43"/>
      <c r="M171" s="43"/>
      <c r="AN171" s="43"/>
      <c r="AO171" s="43"/>
      <c r="AP171" s="43"/>
      <c r="AQ171" s="43"/>
      <c r="AR171" s="43"/>
      <c r="AS171" s="43"/>
      <c r="AW171" s="43"/>
      <c r="AY171" s="43"/>
      <c r="AZ171" s="43"/>
      <c r="BO171" s="43"/>
      <c r="BP171" s="43"/>
      <c r="BQ171" s="43"/>
      <c r="BR171" s="43"/>
    </row>
    <row r="172" spans="1:70" ht="37.5" customHeight="1" x14ac:dyDescent="0.25">
      <c r="A172" s="39"/>
      <c r="B172" s="40"/>
      <c r="C172" s="41"/>
      <c r="D172" s="39"/>
      <c r="E172" s="39"/>
      <c r="F172" s="39"/>
      <c r="G172" s="42"/>
      <c r="H172" s="43"/>
      <c r="I172" s="43"/>
      <c r="M172" s="43"/>
      <c r="AN172" s="43"/>
      <c r="AO172" s="43"/>
      <c r="AP172" s="43"/>
      <c r="AQ172" s="43"/>
      <c r="AR172" s="43"/>
      <c r="AS172" s="43"/>
      <c r="AW172" s="43"/>
      <c r="AY172" s="43"/>
      <c r="AZ172" s="43"/>
      <c r="BO172" s="43"/>
      <c r="BP172" s="43"/>
      <c r="BQ172" s="43"/>
      <c r="BR172" s="43"/>
    </row>
    <row r="173" spans="1:70" ht="37.5" customHeight="1" x14ac:dyDescent="0.25">
      <c r="A173" s="39"/>
      <c r="B173" s="40"/>
      <c r="C173" s="41"/>
      <c r="D173" s="39"/>
      <c r="E173" s="39"/>
      <c r="F173" s="39"/>
      <c r="G173" s="42"/>
      <c r="H173" s="43"/>
      <c r="I173" s="43"/>
      <c r="M173" s="43"/>
      <c r="AN173" s="43"/>
      <c r="AO173" s="43"/>
      <c r="AP173" s="43"/>
      <c r="AQ173" s="43"/>
      <c r="AR173" s="43"/>
      <c r="AS173" s="43"/>
      <c r="AW173" s="43"/>
      <c r="AY173" s="43"/>
      <c r="AZ173" s="43"/>
      <c r="BO173" s="43"/>
      <c r="BP173" s="43"/>
      <c r="BQ173" s="43"/>
      <c r="BR173" s="43"/>
    </row>
    <row r="174" spans="1:70" ht="37.5" customHeight="1" x14ac:dyDescent="0.25">
      <c r="A174" s="39"/>
      <c r="B174" s="40"/>
      <c r="C174" s="41"/>
      <c r="D174" s="39"/>
      <c r="E174" s="39"/>
      <c r="F174" s="39"/>
      <c r="G174" s="42"/>
      <c r="H174" s="43"/>
      <c r="I174" s="43"/>
      <c r="M174" s="43"/>
      <c r="AN174" s="43"/>
      <c r="AO174" s="43"/>
      <c r="AP174" s="43"/>
      <c r="AQ174" s="43"/>
      <c r="AR174" s="43"/>
      <c r="AS174" s="43"/>
      <c r="AW174" s="43"/>
      <c r="AY174" s="43"/>
      <c r="AZ174" s="43"/>
      <c r="BO174" s="43"/>
      <c r="BP174" s="43"/>
      <c r="BQ174" s="43"/>
      <c r="BR174" s="43"/>
    </row>
    <row r="175" spans="1:70" ht="37.5" customHeight="1" x14ac:dyDescent="0.25">
      <c r="A175" s="39"/>
      <c r="B175" s="40"/>
      <c r="C175" s="41"/>
      <c r="D175" s="39"/>
      <c r="E175" s="39"/>
      <c r="F175" s="39"/>
      <c r="G175" s="42"/>
      <c r="H175" s="43"/>
      <c r="I175" s="43"/>
      <c r="M175" s="43"/>
      <c r="AN175" s="43"/>
      <c r="AO175" s="43"/>
      <c r="AP175" s="43"/>
      <c r="AQ175" s="43"/>
      <c r="AR175" s="43"/>
      <c r="AS175" s="43"/>
      <c r="AW175" s="43"/>
      <c r="AY175" s="43"/>
      <c r="AZ175" s="43"/>
      <c r="BO175" s="43"/>
      <c r="BP175" s="43"/>
      <c r="BQ175" s="43"/>
      <c r="BR175" s="43"/>
    </row>
    <row r="176" spans="1:70" ht="37.5" customHeight="1" x14ac:dyDescent="0.25">
      <c r="A176" s="39"/>
      <c r="B176" s="40"/>
      <c r="C176" s="41"/>
      <c r="D176" s="39"/>
      <c r="E176" s="39"/>
      <c r="F176" s="39"/>
      <c r="G176" s="42"/>
      <c r="H176" s="43"/>
      <c r="I176" s="43"/>
      <c r="M176" s="43"/>
      <c r="AN176" s="43"/>
      <c r="AO176" s="43"/>
      <c r="AP176" s="43"/>
      <c r="AQ176" s="43"/>
      <c r="AR176" s="43"/>
      <c r="AS176" s="43"/>
      <c r="AW176" s="43"/>
      <c r="AY176" s="43"/>
      <c r="AZ176" s="43"/>
      <c r="BO176" s="43"/>
      <c r="BP176" s="43"/>
      <c r="BQ176" s="43"/>
      <c r="BR176" s="43"/>
    </row>
    <row r="177" spans="1:70" ht="37.5" customHeight="1" x14ac:dyDescent="0.25">
      <c r="A177" s="39"/>
      <c r="B177" s="40"/>
      <c r="C177" s="41"/>
      <c r="D177" s="39"/>
      <c r="E177" s="39"/>
      <c r="F177" s="39"/>
      <c r="G177" s="42"/>
      <c r="H177" s="43"/>
      <c r="I177" s="43"/>
      <c r="M177" s="43"/>
      <c r="AN177" s="43"/>
      <c r="AO177" s="43"/>
      <c r="AP177" s="43"/>
      <c r="AQ177" s="43"/>
      <c r="AR177" s="43"/>
      <c r="AS177" s="43"/>
      <c r="AW177" s="43"/>
      <c r="AY177" s="43"/>
      <c r="AZ177" s="43"/>
      <c r="BO177" s="43"/>
      <c r="BP177" s="43"/>
      <c r="BQ177" s="43"/>
      <c r="BR177" s="43"/>
    </row>
    <row r="178" spans="1:70" ht="37.5" customHeight="1" x14ac:dyDescent="0.25">
      <c r="A178" s="39"/>
      <c r="B178" s="40"/>
      <c r="C178" s="41"/>
      <c r="D178" s="39"/>
      <c r="E178" s="39"/>
      <c r="F178" s="39"/>
      <c r="G178" s="42"/>
      <c r="H178" s="43"/>
      <c r="I178" s="43"/>
      <c r="M178" s="43"/>
      <c r="AN178" s="43"/>
      <c r="AO178" s="43"/>
      <c r="AP178" s="43"/>
      <c r="AQ178" s="43"/>
      <c r="AR178" s="43"/>
      <c r="AS178" s="43"/>
      <c r="AW178" s="43"/>
      <c r="AY178" s="43"/>
      <c r="AZ178" s="43"/>
      <c r="BO178" s="43"/>
      <c r="BP178" s="43"/>
      <c r="BQ178" s="43"/>
      <c r="BR178" s="43"/>
    </row>
    <row r="179" spans="1:70" ht="37.5" customHeight="1" x14ac:dyDescent="0.25">
      <c r="A179" s="39"/>
      <c r="B179" s="40"/>
      <c r="C179" s="41"/>
      <c r="D179" s="39"/>
      <c r="E179" s="39"/>
      <c r="F179" s="39"/>
      <c r="G179" s="42"/>
      <c r="H179" s="43"/>
      <c r="I179" s="43"/>
      <c r="M179" s="43"/>
      <c r="AN179" s="43"/>
      <c r="AO179" s="43"/>
      <c r="AP179" s="43"/>
      <c r="AQ179" s="43"/>
      <c r="AR179" s="43"/>
      <c r="AS179" s="43"/>
      <c r="AW179" s="43"/>
      <c r="AY179" s="43"/>
      <c r="AZ179" s="43"/>
      <c r="BO179" s="43"/>
      <c r="BP179" s="43"/>
      <c r="BQ179" s="43"/>
      <c r="BR179" s="43"/>
    </row>
    <row r="180" spans="1:70" ht="37.5" customHeight="1" x14ac:dyDescent="0.25">
      <c r="A180" s="39"/>
      <c r="B180" s="40"/>
      <c r="C180" s="41"/>
      <c r="D180" s="39"/>
      <c r="E180" s="39"/>
      <c r="F180" s="39"/>
      <c r="G180" s="42"/>
      <c r="H180" s="43"/>
      <c r="I180" s="43"/>
      <c r="M180" s="43"/>
      <c r="AN180" s="43"/>
      <c r="AO180" s="43"/>
      <c r="AP180" s="43"/>
      <c r="AQ180" s="43"/>
      <c r="AR180" s="43"/>
      <c r="AS180" s="43"/>
      <c r="AW180" s="43"/>
      <c r="AY180" s="43"/>
      <c r="AZ180" s="43"/>
      <c r="BO180" s="43"/>
      <c r="BP180" s="43"/>
      <c r="BQ180" s="43"/>
      <c r="BR180" s="43"/>
    </row>
    <row r="181" spans="1:70" ht="37.5" customHeight="1" x14ac:dyDescent="0.25">
      <c r="A181" s="39"/>
      <c r="B181" s="40"/>
      <c r="C181" s="41"/>
      <c r="D181" s="39"/>
      <c r="E181" s="39"/>
      <c r="F181" s="39"/>
      <c r="G181" s="42"/>
      <c r="H181" s="43"/>
      <c r="I181" s="43"/>
      <c r="M181" s="43"/>
      <c r="AN181" s="43"/>
      <c r="AO181" s="43"/>
      <c r="AP181" s="43"/>
      <c r="AQ181" s="43"/>
      <c r="AR181" s="43"/>
      <c r="AS181" s="43"/>
      <c r="AW181" s="43"/>
      <c r="AY181" s="43"/>
      <c r="AZ181" s="43"/>
      <c r="BO181" s="43"/>
      <c r="BP181" s="43"/>
      <c r="BQ181" s="43"/>
      <c r="BR181" s="43"/>
    </row>
    <row r="182" spans="1:70" ht="37.5" customHeight="1" x14ac:dyDescent="0.25">
      <c r="A182" s="39"/>
      <c r="B182" s="40"/>
      <c r="C182" s="41"/>
      <c r="D182" s="39"/>
      <c r="E182" s="39"/>
      <c r="F182" s="39"/>
      <c r="G182" s="42"/>
      <c r="H182" s="43"/>
      <c r="I182" s="43"/>
      <c r="M182" s="43"/>
      <c r="AN182" s="43"/>
      <c r="AO182" s="43"/>
      <c r="AP182" s="43"/>
      <c r="AQ182" s="43"/>
      <c r="AR182" s="43"/>
      <c r="AS182" s="43"/>
      <c r="AW182" s="43"/>
      <c r="AY182" s="43"/>
      <c r="AZ182" s="43"/>
      <c r="BO182" s="43"/>
      <c r="BP182" s="43"/>
      <c r="BQ182" s="43"/>
      <c r="BR182" s="43"/>
    </row>
    <row r="183" spans="1:70" ht="37.5" customHeight="1" x14ac:dyDescent="0.25">
      <c r="A183" s="39"/>
      <c r="B183" s="40"/>
      <c r="C183" s="41"/>
      <c r="D183" s="39"/>
      <c r="E183" s="39"/>
      <c r="F183" s="39"/>
      <c r="G183" s="42"/>
      <c r="H183" s="43"/>
      <c r="I183" s="43"/>
      <c r="M183" s="43"/>
      <c r="AN183" s="43"/>
      <c r="AO183" s="43"/>
      <c r="AP183" s="43"/>
      <c r="AQ183" s="43"/>
      <c r="AR183" s="43"/>
      <c r="AS183" s="43"/>
      <c r="AW183" s="43"/>
      <c r="AY183" s="43"/>
      <c r="AZ183" s="43"/>
      <c r="BO183" s="43"/>
      <c r="BP183" s="43"/>
      <c r="BQ183" s="43"/>
      <c r="BR183" s="43"/>
    </row>
    <row r="184" spans="1:70" ht="37.5" customHeight="1" x14ac:dyDescent="0.25">
      <c r="A184" s="39"/>
      <c r="B184" s="40"/>
      <c r="C184" s="41"/>
      <c r="D184" s="39"/>
      <c r="E184" s="39"/>
      <c r="F184" s="39"/>
      <c r="G184" s="42"/>
      <c r="H184" s="43"/>
      <c r="I184" s="43"/>
      <c r="M184" s="43"/>
      <c r="AN184" s="43"/>
      <c r="AO184" s="43"/>
      <c r="AP184" s="43"/>
      <c r="AQ184" s="43"/>
      <c r="AR184" s="43"/>
      <c r="AS184" s="43"/>
      <c r="AW184" s="43"/>
      <c r="AY184" s="43"/>
      <c r="AZ184" s="43"/>
      <c r="BO184" s="43"/>
      <c r="BP184" s="43"/>
      <c r="BQ184" s="43"/>
      <c r="BR184" s="43"/>
    </row>
    <row r="185" spans="1:70" ht="37.5" customHeight="1" x14ac:dyDescent="0.25">
      <c r="A185" s="39"/>
      <c r="B185" s="40"/>
      <c r="C185" s="41"/>
      <c r="D185" s="39"/>
      <c r="E185" s="39"/>
      <c r="F185" s="39"/>
      <c r="G185" s="42"/>
      <c r="H185" s="43"/>
      <c r="I185" s="43"/>
      <c r="M185" s="43"/>
      <c r="AN185" s="43"/>
      <c r="AO185" s="43"/>
      <c r="AP185" s="43"/>
      <c r="AQ185" s="43"/>
      <c r="AR185" s="43"/>
      <c r="AS185" s="43"/>
      <c r="AW185" s="43"/>
      <c r="AY185" s="43"/>
      <c r="AZ185" s="43"/>
      <c r="BO185" s="43"/>
      <c r="BP185" s="43"/>
      <c r="BQ185" s="43"/>
      <c r="BR185" s="43"/>
    </row>
    <row r="186" spans="1:70" ht="37.5" customHeight="1" x14ac:dyDescent="0.25">
      <c r="A186" s="39"/>
      <c r="B186" s="40"/>
      <c r="C186" s="41"/>
      <c r="D186" s="39"/>
      <c r="E186" s="39"/>
      <c r="F186" s="39"/>
      <c r="G186" s="42"/>
      <c r="H186" s="43"/>
      <c r="I186" s="43"/>
      <c r="M186" s="43"/>
      <c r="AN186" s="43"/>
      <c r="AO186" s="43"/>
      <c r="AP186" s="43"/>
      <c r="AQ186" s="43"/>
      <c r="AR186" s="43"/>
      <c r="AS186" s="43"/>
      <c r="AW186" s="43"/>
      <c r="AY186" s="43"/>
      <c r="AZ186" s="43"/>
      <c r="BO186" s="43"/>
      <c r="BP186" s="43"/>
      <c r="BQ186" s="43"/>
      <c r="BR186" s="43"/>
    </row>
    <row r="187" spans="1:70" ht="37.5" customHeight="1" x14ac:dyDescent="0.25">
      <c r="A187" s="39"/>
      <c r="B187" s="40"/>
      <c r="C187" s="41"/>
      <c r="D187" s="39"/>
      <c r="E187" s="39"/>
      <c r="F187" s="39"/>
      <c r="G187" s="42"/>
      <c r="H187" s="43"/>
      <c r="I187" s="43"/>
      <c r="M187" s="43"/>
      <c r="AN187" s="43"/>
      <c r="AO187" s="43"/>
      <c r="AP187" s="43"/>
      <c r="AQ187" s="43"/>
      <c r="AR187" s="43"/>
      <c r="AS187" s="43"/>
      <c r="AW187" s="43"/>
      <c r="AY187" s="43"/>
      <c r="AZ187" s="43"/>
      <c r="BO187" s="43"/>
      <c r="BP187" s="43"/>
      <c r="BQ187" s="43"/>
      <c r="BR187" s="43"/>
    </row>
    <row r="188" spans="1:70" ht="37.5" customHeight="1" x14ac:dyDescent="0.25">
      <c r="A188" s="39"/>
      <c r="B188" s="40"/>
      <c r="C188" s="41"/>
      <c r="D188" s="39"/>
      <c r="E188" s="39"/>
      <c r="F188" s="39"/>
      <c r="G188" s="42"/>
      <c r="H188" s="43"/>
      <c r="I188" s="43"/>
      <c r="M188" s="43"/>
      <c r="AN188" s="43"/>
      <c r="AO188" s="43"/>
      <c r="AP188" s="43"/>
      <c r="AQ188" s="43"/>
      <c r="AR188" s="43"/>
      <c r="AS188" s="43"/>
      <c r="AW188" s="43"/>
      <c r="AY188" s="43"/>
      <c r="AZ188" s="43"/>
      <c r="BO188" s="43"/>
      <c r="BP188" s="43"/>
      <c r="BQ188" s="43"/>
      <c r="BR188" s="43"/>
    </row>
    <row r="189" spans="1:70" ht="37.5" customHeight="1" x14ac:dyDescent="0.25">
      <c r="A189" s="39"/>
      <c r="B189" s="40"/>
      <c r="C189" s="41"/>
      <c r="D189" s="39"/>
      <c r="E189" s="39"/>
      <c r="F189" s="39"/>
      <c r="G189" s="42"/>
      <c r="H189" s="43"/>
      <c r="I189" s="43"/>
      <c r="M189" s="43"/>
      <c r="AN189" s="43"/>
      <c r="AO189" s="43"/>
      <c r="AP189" s="43"/>
      <c r="AQ189" s="43"/>
      <c r="AR189" s="43"/>
      <c r="AS189" s="43"/>
      <c r="AW189" s="43"/>
      <c r="AY189" s="43"/>
      <c r="AZ189" s="43"/>
      <c r="BO189" s="43"/>
      <c r="BP189" s="43"/>
      <c r="BQ189" s="43"/>
      <c r="BR189" s="43"/>
    </row>
    <row r="190" spans="1:70" ht="37.5" customHeight="1" x14ac:dyDescent="0.25">
      <c r="A190" s="39"/>
      <c r="B190" s="40"/>
      <c r="C190" s="41"/>
      <c r="D190" s="39"/>
      <c r="E190" s="39"/>
      <c r="F190" s="39"/>
      <c r="G190" s="42"/>
      <c r="H190" s="43"/>
      <c r="I190" s="43"/>
      <c r="M190" s="43"/>
      <c r="AN190" s="43"/>
      <c r="AO190" s="43"/>
      <c r="AP190" s="43"/>
      <c r="AQ190" s="43"/>
      <c r="AR190" s="43"/>
      <c r="AS190" s="43"/>
      <c r="AW190" s="43"/>
      <c r="AY190" s="43"/>
      <c r="AZ190" s="43"/>
      <c r="BO190" s="43"/>
      <c r="BP190" s="43"/>
      <c r="BQ190" s="43"/>
      <c r="BR190" s="43"/>
    </row>
    <row r="191" spans="1:70" ht="37.5" customHeight="1" x14ac:dyDescent="0.25">
      <c r="A191" s="39"/>
      <c r="B191" s="40"/>
      <c r="C191" s="41"/>
      <c r="D191" s="39"/>
      <c r="E191" s="39"/>
      <c r="F191" s="39"/>
      <c r="G191" s="42"/>
      <c r="H191" s="43"/>
      <c r="I191" s="43"/>
      <c r="M191" s="43"/>
      <c r="AN191" s="43"/>
      <c r="AO191" s="43"/>
      <c r="AP191" s="43"/>
      <c r="AQ191" s="43"/>
      <c r="AR191" s="43"/>
      <c r="AS191" s="43"/>
      <c r="AW191" s="43"/>
      <c r="AY191" s="43"/>
      <c r="AZ191" s="43"/>
      <c r="BO191" s="43"/>
      <c r="BP191" s="43"/>
      <c r="BQ191" s="43"/>
      <c r="BR191" s="43"/>
    </row>
    <row r="192" spans="1:70" ht="37.5" customHeight="1" x14ac:dyDescent="0.25">
      <c r="A192" s="39"/>
      <c r="B192" s="40"/>
      <c r="C192" s="41"/>
      <c r="D192" s="39"/>
      <c r="E192" s="39"/>
      <c r="F192" s="39"/>
      <c r="G192" s="42"/>
      <c r="H192" s="43"/>
      <c r="I192" s="43"/>
      <c r="M192" s="43"/>
      <c r="AN192" s="43"/>
      <c r="AO192" s="43"/>
      <c r="AP192" s="43"/>
      <c r="AQ192" s="43"/>
      <c r="AR192" s="43"/>
      <c r="AS192" s="43"/>
      <c r="AW192" s="43"/>
      <c r="AY192" s="43"/>
      <c r="AZ192" s="43"/>
      <c r="BO192" s="43"/>
      <c r="BP192" s="43"/>
      <c r="BQ192" s="43"/>
      <c r="BR192" s="43"/>
    </row>
    <row r="193" spans="1:70" ht="37.5" customHeight="1" x14ac:dyDescent="0.25">
      <c r="A193" s="39"/>
      <c r="B193" s="40"/>
      <c r="C193" s="41"/>
      <c r="D193" s="39"/>
      <c r="E193" s="39"/>
      <c r="F193" s="39"/>
      <c r="G193" s="42"/>
      <c r="H193" s="43"/>
      <c r="I193" s="43"/>
      <c r="M193" s="43"/>
      <c r="AN193" s="43"/>
      <c r="AO193" s="43"/>
      <c r="AP193" s="43"/>
      <c r="AQ193" s="43"/>
      <c r="AR193" s="43"/>
      <c r="AS193" s="43"/>
      <c r="AW193" s="43"/>
      <c r="AY193" s="43"/>
      <c r="AZ193" s="43"/>
      <c r="BO193" s="43"/>
      <c r="BP193" s="43"/>
      <c r="BQ193" s="43"/>
      <c r="BR193" s="43"/>
    </row>
    <row r="194" spans="1:70" ht="37.5" customHeight="1" x14ac:dyDescent="0.25">
      <c r="A194" s="39"/>
      <c r="B194" s="40"/>
      <c r="C194" s="41"/>
      <c r="D194" s="39"/>
      <c r="E194" s="39"/>
      <c r="F194" s="39"/>
      <c r="G194" s="42"/>
      <c r="H194" s="43"/>
      <c r="I194" s="43"/>
      <c r="M194" s="43"/>
      <c r="AN194" s="43"/>
      <c r="AO194" s="43"/>
      <c r="AP194" s="43"/>
      <c r="AQ194" s="43"/>
      <c r="AR194" s="43"/>
      <c r="AS194" s="43"/>
      <c r="AW194" s="43"/>
      <c r="AY194" s="43"/>
      <c r="AZ194" s="43"/>
      <c r="BO194" s="43"/>
      <c r="BP194" s="43"/>
      <c r="BQ194" s="43"/>
      <c r="BR194" s="43"/>
    </row>
    <row r="195" spans="1:70" ht="37.5" customHeight="1" x14ac:dyDescent="0.25">
      <c r="A195" s="39"/>
      <c r="B195" s="40"/>
      <c r="C195" s="41"/>
      <c r="D195" s="39"/>
      <c r="E195" s="39"/>
      <c r="F195" s="39"/>
      <c r="G195" s="42"/>
      <c r="H195" s="43"/>
      <c r="I195" s="43"/>
      <c r="M195" s="43"/>
      <c r="AN195" s="43"/>
      <c r="AO195" s="43"/>
      <c r="AP195" s="43"/>
      <c r="AQ195" s="43"/>
      <c r="AR195" s="43"/>
      <c r="AS195" s="43"/>
      <c r="AW195" s="43"/>
      <c r="AY195" s="43"/>
      <c r="AZ195" s="43"/>
      <c r="BO195" s="43"/>
      <c r="BP195" s="43"/>
      <c r="BQ195" s="43"/>
      <c r="BR195" s="43"/>
    </row>
    <row r="196" spans="1:70" ht="37.5" customHeight="1" x14ac:dyDescent="0.25">
      <c r="A196" s="39"/>
      <c r="B196" s="40"/>
      <c r="C196" s="41"/>
      <c r="D196" s="39"/>
      <c r="E196" s="39"/>
      <c r="F196" s="39"/>
      <c r="G196" s="42"/>
      <c r="H196" s="43"/>
      <c r="I196" s="43"/>
      <c r="M196" s="43"/>
      <c r="AN196" s="43"/>
      <c r="AO196" s="43"/>
      <c r="AP196" s="43"/>
      <c r="AQ196" s="43"/>
      <c r="AR196" s="43"/>
      <c r="AS196" s="43"/>
      <c r="AW196" s="43"/>
      <c r="AY196" s="43"/>
      <c r="AZ196" s="43"/>
      <c r="BO196" s="43"/>
      <c r="BP196" s="43"/>
      <c r="BQ196" s="43"/>
      <c r="BR196" s="43"/>
    </row>
    <row r="197" spans="1:70" ht="37.5" customHeight="1" x14ac:dyDescent="0.25">
      <c r="A197" s="39"/>
      <c r="B197" s="40"/>
      <c r="C197" s="41"/>
      <c r="D197" s="39"/>
      <c r="E197" s="39"/>
      <c r="F197" s="39"/>
      <c r="G197" s="42"/>
      <c r="H197" s="43"/>
      <c r="I197" s="43"/>
      <c r="M197" s="43"/>
      <c r="AN197" s="43"/>
      <c r="AO197" s="43"/>
      <c r="AP197" s="43"/>
      <c r="AQ197" s="43"/>
      <c r="AR197" s="43"/>
      <c r="AS197" s="43"/>
      <c r="AW197" s="43"/>
      <c r="AY197" s="43"/>
      <c r="AZ197" s="43"/>
      <c r="BO197" s="43"/>
      <c r="BP197" s="43"/>
      <c r="BQ197" s="43"/>
      <c r="BR197" s="43"/>
    </row>
    <row r="198" spans="1:70" ht="37.5" customHeight="1" x14ac:dyDescent="0.25">
      <c r="A198" s="39"/>
      <c r="B198" s="40"/>
      <c r="C198" s="41"/>
      <c r="D198" s="39"/>
      <c r="E198" s="39"/>
      <c r="F198" s="39"/>
      <c r="G198" s="42"/>
      <c r="H198" s="43"/>
      <c r="I198" s="43"/>
      <c r="M198" s="43"/>
      <c r="AN198" s="43"/>
      <c r="AO198" s="43"/>
      <c r="AP198" s="43"/>
      <c r="AQ198" s="43"/>
      <c r="AR198" s="43"/>
      <c r="AS198" s="43"/>
      <c r="AW198" s="43"/>
      <c r="AY198" s="43"/>
      <c r="AZ198" s="43"/>
      <c r="BO198" s="43"/>
      <c r="BP198" s="43"/>
      <c r="BQ198" s="43"/>
      <c r="BR198" s="43"/>
    </row>
    <row r="199" spans="1:70" ht="37.5" customHeight="1" x14ac:dyDescent="0.25">
      <c r="A199" s="39"/>
      <c r="B199" s="40"/>
      <c r="C199" s="41"/>
      <c r="D199" s="39"/>
      <c r="E199" s="39"/>
      <c r="F199" s="39"/>
      <c r="G199" s="42"/>
      <c r="H199" s="43"/>
      <c r="I199" s="43"/>
      <c r="M199" s="43"/>
      <c r="AN199" s="43"/>
      <c r="AO199" s="43"/>
      <c r="AP199" s="43"/>
      <c r="AQ199" s="43"/>
      <c r="AR199" s="43"/>
      <c r="AS199" s="43"/>
      <c r="AW199" s="43"/>
      <c r="AY199" s="43"/>
      <c r="AZ199" s="43"/>
      <c r="BO199" s="43"/>
      <c r="BP199" s="43"/>
      <c r="BQ199" s="43"/>
      <c r="BR199" s="43"/>
    </row>
    <row r="200" spans="1:70" ht="37.5" customHeight="1" x14ac:dyDescent="0.25">
      <c r="A200" s="39"/>
      <c r="B200" s="40"/>
      <c r="C200" s="41"/>
      <c r="D200" s="39"/>
      <c r="E200" s="39"/>
      <c r="F200" s="39"/>
      <c r="G200" s="42"/>
      <c r="H200" s="43"/>
      <c r="I200" s="43"/>
      <c r="M200" s="43"/>
      <c r="AN200" s="43"/>
      <c r="AO200" s="43"/>
      <c r="AP200" s="43"/>
      <c r="AQ200" s="43"/>
      <c r="AR200" s="43"/>
      <c r="AS200" s="43"/>
      <c r="AW200" s="43"/>
      <c r="AY200" s="43"/>
      <c r="AZ200" s="43"/>
      <c r="BO200" s="43"/>
      <c r="BP200" s="43"/>
      <c r="BQ200" s="43"/>
      <c r="BR200" s="43"/>
    </row>
    <row r="201" spans="1:70" ht="37.5" customHeight="1" x14ac:dyDescent="0.25">
      <c r="A201" s="39"/>
      <c r="B201" s="40"/>
      <c r="C201" s="41"/>
      <c r="D201" s="39"/>
      <c r="E201" s="39"/>
      <c r="F201" s="39"/>
      <c r="G201" s="42"/>
      <c r="H201" s="43"/>
      <c r="I201" s="43"/>
      <c r="M201" s="43"/>
      <c r="AN201" s="43"/>
      <c r="AO201" s="43"/>
      <c r="AP201" s="43"/>
      <c r="AQ201" s="43"/>
      <c r="AR201" s="43"/>
      <c r="AS201" s="43"/>
      <c r="AW201" s="43"/>
      <c r="AY201" s="43"/>
      <c r="AZ201" s="43"/>
      <c r="BO201" s="43"/>
      <c r="BP201" s="43"/>
      <c r="BQ201" s="43"/>
      <c r="BR201" s="43"/>
    </row>
    <row r="202" spans="1:70" ht="37.5" customHeight="1" x14ac:dyDescent="0.25">
      <c r="A202" s="39"/>
      <c r="B202" s="40"/>
      <c r="C202" s="41"/>
      <c r="D202" s="39"/>
      <c r="E202" s="39"/>
      <c r="F202" s="39"/>
      <c r="G202" s="42"/>
      <c r="H202" s="43"/>
      <c r="I202" s="43"/>
      <c r="M202" s="43"/>
      <c r="AN202" s="43"/>
      <c r="AO202" s="43"/>
      <c r="AP202" s="43"/>
      <c r="AQ202" s="43"/>
      <c r="AR202" s="43"/>
      <c r="AS202" s="43"/>
      <c r="AW202" s="43"/>
      <c r="AY202" s="43"/>
      <c r="AZ202" s="43"/>
      <c r="BO202" s="43"/>
      <c r="BP202" s="43"/>
      <c r="BQ202" s="43"/>
      <c r="BR202" s="43"/>
    </row>
    <row r="203" spans="1:70" ht="37.5" customHeight="1" x14ac:dyDescent="0.25">
      <c r="A203" s="39"/>
      <c r="B203" s="40"/>
      <c r="C203" s="41"/>
      <c r="D203" s="39"/>
      <c r="E203" s="39"/>
      <c r="F203" s="39"/>
      <c r="G203" s="42"/>
      <c r="H203" s="43"/>
      <c r="I203" s="43"/>
      <c r="M203" s="43"/>
      <c r="AN203" s="43"/>
      <c r="AO203" s="43"/>
      <c r="AP203" s="43"/>
      <c r="AQ203" s="43"/>
      <c r="AR203" s="43"/>
      <c r="AS203" s="43"/>
      <c r="AW203" s="43"/>
      <c r="AY203" s="43"/>
      <c r="AZ203" s="43"/>
      <c r="BO203" s="43"/>
      <c r="BP203" s="43"/>
      <c r="BQ203" s="43"/>
      <c r="BR203" s="43"/>
    </row>
    <row r="204" spans="1:70" ht="37.5" customHeight="1" x14ac:dyDescent="0.25">
      <c r="A204" s="39"/>
      <c r="B204" s="40"/>
      <c r="C204" s="41"/>
      <c r="D204" s="39"/>
      <c r="E204" s="39"/>
      <c r="F204" s="39"/>
      <c r="G204" s="42"/>
      <c r="H204" s="43"/>
      <c r="I204" s="43"/>
      <c r="M204" s="43"/>
      <c r="AN204" s="43"/>
      <c r="AO204" s="43"/>
      <c r="AP204" s="43"/>
      <c r="AQ204" s="43"/>
      <c r="AR204" s="43"/>
      <c r="AS204" s="43"/>
      <c r="AW204" s="43"/>
      <c r="AY204" s="43"/>
      <c r="AZ204" s="43"/>
      <c r="BO204" s="43"/>
      <c r="BP204" s="43"/>
      <c r="BQ204" s="43"/>
      <c r="BR204" s="43"/>
    </row>
    <row r="205" spans="1:70" ht="37.5" customHeight="1" x14ac:dyDescent="0.25">
      <c r="A205" s="39"/>
      <c r="B205" s="40"/>
      <c r="C205" s="41"/>
      <c r="D205" s="39"/>
      <c r="E205" s="39"/>
      <c r="F205" s="39"/>
      <c r="G205" s="42"/>
      <c r="H205" s="43"/>
      <c r="I205" s="43"/>
      <c r="M205" s="43"/>
      <c r="AN205" s="43"/>
      <c r="AO205" s="43"/>
      <c r="AP205" s="43"/>
      <c r="AQ205" s="43"/>
      <c r="AR205" s="43"/>
      <c r="AS205" s="43"/>
      <c r="AW205" s="43"/>
      <c r="AY205" s="43"/>
      <c r="AZ205" s="43"/>
      <c r="BO205" s="43"/>
      <c r="BP205" s="43"/>
      <c r="BQ205" s="43"/>
      <c r="BR205" s="43"/>
    </row>
    <row r="206" spans="1:70" ht="37.5" customHeight="1" x14ac:dyDescent="0.25">
      <c r="A206" s="39"/>
      <c r="B206" s="40"/>
      <c r="C206" s="41"/>
      <c r="D206" s="39"/>
      <c r="E206" s="39"/>
      <c r="F206" s="39"/>
      <c r="G206" s="42"/>
      <c r="H206" s="43"/>
      <c r="I206" s="43"/>
      <c r="M206" s="43"/>
      <c r="AN206" s="43"/>
      <c r="AO206" s="43"/>
      <c r="AP206" s="43"/>
      <c r="AQ206" s="43"/>
      <c r="AR206" s="43"/>
      <c r="AS206" s="43"/>
      <c r="AW206" s="43"/>
      <c r="AY206" s="43"/>
      <c r="AZ206" s="43"/>
      <c r="BO206" s="43"/>
      <c r="BP206" s="43"/>
      <c r="BQ206" s="43"/>
      <c r="BR206" s="43"/>
    </row>
    <row r="207" spans="1:70" ht="37.5" customHeight="1" x14ac:dyDescent="0.25">
      <c r="A207" s="39"/>
      <c r="B207" s="40"/>
      <c r="C207" s="41"/>
      <c r="D207" s="39"/>
      <c r="E207" s="39"/>
      <c r="F207" s="39"/>
      <c r="G207" s="42"/>
      <c r="H207" s="43"/>
      <c r="I207" s="43"/>
      <c r="M207" s="43"/>
      <c r="AN207" s="43"/>
      <c r="AO207" s="43"/>
      <c r="AP207" s="43"/>
      <c r="AQ207" s="43"/>
      <c r="AR207" s="43"/>
      <c r="AS207" s="43"/>
      <c r="AW207" s="43"/>
      <c r="AY207" s="43"/>
      <c r="AZ207" s="43"/>
      <c r="BO207" s="43"/>
      <c r="BP207" s="43"/>
      <c r="BQ207" s="43"/>
      <c r="BR207" s="43"/>
    </row>
    <row r="208" spans="1:70" ht="37.5" customHeight="1" x14ac:dyDescent="0.25">
      <c r="A208" s="39"/>
      <c r="B208" s="40"/>
      <c r="C208" s="41"/>
      <c r="D208" s="39"/>
      <c r="E208" s="39"/>
      <c r="F208" s="39"/>
      <c r="G208" s="42"/>
      <c r="H208" s="43"/>
      <c r="I208" s="43"/>
      <c r="M208" s="43"/>
      <c r="AN208" s="43"/>
      <c r="AO208" s="43"/>
      <c r="AP208" s="43"/>
      <c r="AQ208" s="43"/>
      <c r="AR208" s="43"/>
      <c r="AS208" s="43"/>
      <c r="AW208" s="43"/>
      <c r="AY208" s="43"/>
      <c r="AZ208" s="43"/>
      <c r="BO208" s="43"/>
      <c r="BP208" s="43"/>
      <c r="BQ208" s="43"/>
      <c r="BR208" s="43"/>
    </row>
    <row r="209" spans="1:70" ht="37.5" customHeight="1" x14ac:dyDescent="0.25">
      <c r="A209" s="39"/>
      <c r="B209" s="40"/>
      <c r="C209" s="41"/>
      <c r="D209" s="39"/>
      <c r="E209" s="39"/>
      <c r="F209" s="39"/>
      <c r="G209" s="42"/>
      <c r="H209" s="43"/>
      <c r="I209" s="43"/>
      <c r="M209" s="43"/>
      <c r="AN209" s="43"/>
      <c r="AO209" s="43"/>
      <c r="AP209" s="43"/>
      <c r="AQ209" s="43"/>
      <c r="AR209" s="43"/>
      <c r="AS209" s="43"/>
      <c r="AW209" s="43"/>
      <c r="AY209" s="43"/>
      <c r="AZ209" s="43"/>
      <c r="BO209" s="43"/>
      <c r="BP209" s="43"/>
      <c r="BQ209" s="43"/>
      <c r="BR209" s="43"/>
    </row>
    <row r="210" spans="1:70" ht="37.5" customHeight="1" x14ac:dyDescent="0.25">
      <c r="A210" s="39"/>
      <c r="B210" s="40"/>
      <c r="C210" s="41"/>
      <c r="D210" s="39"/>
      <c r="E210" s="39"/>
      <c r="F210" s="39"/>
      <c r="G210" s="42"/>
      <c r="H210" s="43"/>
      <c r="I210" s="43"/>
      <c r="M210" s="43"/>
      <c r="AN210" s="43"/>
      <c r="AO210" s="43"/>
      <c r="AP210" s="43"/>
      <c r="AQ210" s="43"/>
      <c r="AR210" s="43"/>
      <c r="AS210" s="43"/>
      <c r="AW210" s="43"/>
      <c r="AY210" s="43"/>
      <c r="AZ210" s="43"/>
      <c r="BO210" s="43"/>
      <c r="BP210" s="43"/>
      <c r="BQ210" s="43"/>
      <c r="BR210" s="43"/>
    </row>
    <row r="211" spans="1:70" ht="37.5" customHeight="1" x14ac:dyDescent="0.25">
      <c r="A211" s="39"/>
      <c r="B211" s="40"/>
      <c r="C211" s="41"/>
      <c r="D211" s="39"/>
      <c r="E211" s="39"/>
      <c r="F211" s="39"/>
      <c r="G211" s="42"/>
      <c r="H211" s="43"/>
      <c r="I211" s="43"/>
      <c r="M211" s="43"/>
      <c r="AN211" s="43"/>
      <c r="AO211" s="43"/>
      <c r="AP211" s="43"/>
      <c r="AQ211" s="43"/>
      <c r="AR211" s="43"/>
      <c r="AS211" s="43"/>
      <c r="AW211" s="43"/>
      <c r="AY211" s="43"/>
      <c r="AZ211" s="43"/>
      <c r="BO211" s="43"/>
      <c r="BP211" s="43"/>
      <c r="BQ211" s="43"/>
      <c r="BR211" s="43"/>
    </row>
    <row r="212" spans="1:70" ht="37.5" customHeight="1" x14ac:dyDescent="0.25">
      <c r="A212" s="39"/>
      <c r="B212" s="40"/>
      <c r="C212" s="41"/>
      <c r="D212" s="39"/>
      <c r="E212" s="39"/>
      <c r="F212" s="39"/>
      <c r="G212" s="42"/>
      <c r="H212" s="43"/>
      <c r="I212" s="43"/>
      <c r="M212" s="43"/>
      <c r="AN212" s="43"/>
      <c r="AO212" s="43"/>
      <c r="AP212" s="43"/>
      <c r="AQ212" s="43"/>
      <c r="AR212" s="43"/>
      <c r="AS212" s="43"/>
      <c r="AW212" s="43"/>
      <c r="AY212" s="43"/>
      <c r="AZ212" s="43"/>
      <c r="BO212" s="43"/>
      <c r="BP212" s="43"/>
      <c r="BQ212" s="43"/>
      <c r="BR212" s="43"/>
    </row>
    <row r="213" spans="1:70" ht="37.5" customHeight="1" x14ac:dyDescent="0.25">
      <c r="A213" s="39"/>
      <c r="B213" s="40"/>
      <c r="C213" s="41"/>
      <c r="D213" s="39"/>
      <c r="E213" s="39"/>
      <c r="F213" s="39"/>
      <c r="G213" s="42"/>
      <c r="H213" s="43"/>
      <c r="I213" s="43"/>
      <c r="M213" s="43"/>
      <c r="AN213" s="43"/>
      <c r="AO213" s="43"/>
      <c r="AP213" s="43"/>
      <c r="AQ213" s="43"/>
      <c r="AR213" s="43"/>
      <c r="AS213" s="43"/>
      <c r="AW213" s="43"/>
      <c r="AY213" s="43"/>
      <c r="AZ213" s="43"/>
      <c r="BO213" s="43"/>
      <c r="BP213" s="43"/>
      <c r="BQ213" s="43"/>
      <c r="BR213" s="43"/>
    </row>
    <row r="214" spans="1:70" ht="37.5" customHeight="1" x14ac:dyDescent="0.25">
      <c r="A214" s="39"/>
      <c r="B214" s="40"/>
      <c r="C214" s="41"/>
      <c r="D214" s="39"/>
      <c r="E214" s="39"/>
      <c r="F214" s="39"/>
      <c r="G214" s="42"/>
      <c r="H214" s="43"/>
      <c r="I214" s="43"/>
      <c r="M214" s="43"/>
      <c r="AN214" s="43"/>
      <c r="AO214" s="43"/>
      <c r="AP214" s="43"/>
      <c r="AQ214" s="43"/>
      <c r="AR214" s="43"/>
      <c r="AS214" s="43"/>
      <c r="AW214" s="43"/>
      <c r="AY214" s="43"/>
      <c r="AZ214" s="43"/>
      <c r="BO214" s="43"/>
      <c r="BP214" s="43"/>
      <c r="BQ214" s="43"/>
      <c r="BR214" s="43"/>
    </row>
    <row r="215" spans="1:70" ht="37.5" customHeight="1" x14ac:dyDescent="0.25">
      <c r="A215" s="39"/>
      <c r="B215" s="40"/>
      <c r="C215" s="41"/>
      <c r="D215" s="39"/>
      <c r="E215" s="39"/>
      <c r="F215" s="39"/>
      <c r="G215" s="42"/>
      <c r="H215" s="43"/>
      <c r="I215" s="43"/>
      <c r="M215" s="43"/>
      <c r="AN215" s="43"/>
      <c r="AO215" s="43"/>
      <c r="AP215" s="43"/>
      <c r="AQ215" s="43"/>
      <c r="AR215" s="43"/>
      <c r="AS215" s="43"/>
      <c r="AW215" s="43"/>
      <c r="AY215" s="43"/>
      <c r="AZ215" s="43"/>
      <c r="BO215" s="43"/>
      <c r="BP215" s="43"/>
      <c r="BQ215" s="43"/>
      <c r="BR215" s="43"/>
    </row>
    <row r="216" spans="1:70" ht="37.5" customHeight="1" x14ac:dyDescent="0.25">
      <c r="A216" s="39"/>
      <c r="B216" s="40"/>
      <c r="C216" s="41"/>
      <c r="D216" s="39"/>
      <c r="E216" s="39"/>
      <c r="F216" s="39"/>
      <c r="G216" s="42"/>
      <c r="H216" s="43"/>
      <c r="I216" s="43"/>
      <c r="M216" s="43"/>
      <c r="AN216" s="43"/>
      <c r="AO216" s="43"/>
      <c r="AP216" s="43"/>
      <c r="AQ216" s="43"/>
      <c r="AR216" s="43"/>
      <c r="AS216" s="43"/>
      <c r="AW216" s="43"/>
      <c r="AY216" s="43"/>
      <c r="AZ216" s="43"/>
      <c r="BO216" s="43"/>
      <c r="BP216" s="43"/>
      <c r="BQ216" s="43"/>
      <c r="BR216" s="43"/>
    </row>
    <row r="217" spans="1:70" ht="37.5" customHeight="1" x14ac:dyDescent="0.25">
      <c r="A217" s="39"/>
      <c r="B217" s="40"/>
      <c r="C217" s="41"/>
      <c r="D217" s="39"/>
      <c r="E217" s="39"/>
      <c r="F217" s="39"/>
      <c r="G217" s="42"/>
      <c r="H217" s="43"/>
      <c r="I217" s="43"/>
      <c r="M217" s="43"/>
      <c r="AN217" s="43"/>
      <c r="AO217" s="43"/>
      <c r="AP217" s="43"/>
      <c r="AQ217" s="43"/>
      <c r="AR217" s="43"/>
      <c r="AS217" s="43"/>
      <c r="AW217" s="43"/>
      <c r="AY217" s="43"/>
      <c r="AZ217" s="43"/>
      <c r="BO217" s="43"/>
      <c r="BP217" s="43"/>
      <c r="BQ217" s="43"/>
      <c r="BR217" s="43"/>
    </row>
    <row r="218" spans="1:70" ht="37.5" customHeight="1" x14ac:dyDescent="0.25">
      <c r="A218" s="39"/>
      <c r="B218" s="40"/>
      <c r="C218" s="41"/>
      <c r="D218" s="39"/>
      <c r="E218" s="39"/>
      <c r="F218" s="39"/>
      <c r="G218" s="42"/>
      <c r="H218" s="43"/>
      <c r="I218" s="43"/>
      <c r="M218" s="43"/>
      <c r="AN218" s="43"/>
      <c r="AO218" s="43"/>
      <c r="AP218" s="43"/>
      <c r="AQ218" s="43"/>
      <c r="AR218" s="43"/>
      <c r="AS218" s="43"/>
      <c r="AW218" s="43"/>
      <c r="AY218" s="43"/>
      <c r="AZ218" s="43"/>
      <c r="BO218" s="43"/>
      <c r="BP218" s="43"/>
      <c r="BQ218" s="43"/>
      <c r="BR218" s="43"/>
    </row>
    <row r="219" spans="1:70" ht="37.5" customHeight="1" x14ac:dyDescent="0.25">
      <c r="A219" s="39"/>
      <c r="B219" s="40"/>
      <c r="C219" s="41"/>
      <c r="D219" s="39"/>
      <c r="E219" s="39"/>
      <c r="F219" s="39"/>
      <c r="G219" s="42"/>
      <c r="H219" s="43"/>
      <c r="I219" s="43"/>
      <c r="M219" s="43"/>
      <c r="AN219" s="43"/>
      <c r="AO219" s="43"/>
      <c r="AP219" s="43"/>
      <c r="AQ219" s="43"/>
      <c r="AR219" s="43"/>
      <c r="AS219" s="43"/>
      <c r="AW219" s="43"/>
      <c r="AY219" s="43"/>
      <c r="AZ219" s="43"/>
      <c r="BO219" s="43"/>
      <c r="BP219" s="43"/>
      <c r="BQ219" s="43"/>
      <c r="BR219" s="43"/>
    </row>
    <row r="220" spans="1:70" ht="37.5" customHeight="1" x14ac:dyDescent="0.25">
      <c r="A220" s="39"/>
      <c r="B220" s="40"/>
      <c r="C220" s="41"/>
      <c r="D220" s="39"/>
      <c r="E220" s="39"/>
      <c r="F220" s="39"/>
      <c r="G220" s="42"/>
      <c r="H220" s="43"/>
      <c r="I220" s="43"/>
      <c r="M220" s="43"/>
      <c r="AN220" s="43"/>
      <c r="AO220" s="43"/>
      <c r="AP220" s="43"/>
      <c r="AQ220" s="43"/>
      <c r="AR220" s="43"/>
      <c r="AS220" s="43"/>
      <c r="AW220" s="43"/>
      <c r="AY220" s="43"/>
      <c r="AZ220" s="43"/>
      <c r="BO220" s="43"/>
      <c r="BP220" s="43"/>
      <c r="BQ220" s="43"/>
      <c r="BR220" s="43"/>
    </row>
    <row r="221" spans="1:70" ht="37.5" customHeight="1" x14ac:dyDescent="0.25">
      <c r="A221" s="39"/>
      <c r="B221" s="40"/>
      <c r="C221" s="41"/>
      <c r="D221" s="39"/>
      <c r="E221" s="39"/>
      <c r="F221" s="39"/>
      <c r="G221" s="42"/>
      <c r="H221" s="43"/>
      <c r="I221" s="43"/>
      <c r="M221" s="43"/>
      <c r="AN221" s="43"/>
      <c r="AO221" s="43"/>
      <c r="AP221" s="43"/>
      <c r="AQ221" s="43"/>
      <c r="AR221" s="43"/>
      <c r="AS221" s="43"/>
      <c r="AW221" s="43"/>
      <c r="AY221" s="43"/>
      <c r="AZ221" s="43"/>
      <c r="BO221" s="43"/>
      <c r="BP221" s="43"/>
      <c r="BQ221" s="43"/>
      <c r="BR221" s="43"/>
    </row>
    <row r="222" spans="1:70" ht="37.5" customHeight="1" x14ac:dyDescent="0.25">
      <c r="A222" s="39"/>
      <c r="B222" s="40"/>
      <c r="C222" s="41"/>
      <c r="D222" s="39"/>
      <c r="E222" s="39"/>
      <c r="F222" s="39"/>
      <c r="G222" s="42"/>
      <c r="H222" s="43"/>
      <c r="I222" s="43"/>
      <c r="M222" s="43"/>
      <c r="AN222" s="43"/>
      <c r="AO222" s="43"/>
      <c r="AP222" s="43"/>
      <c r="AQ222" s="43"/>
      <c r="AR222" s="43"/>
      <c r="AS222" s="43"/>
      <c r="AW222" s="43"/>
      <c r="AY222" s="43"/>
      <c r="AZ222" s="43"/>
      <c r="BO222" s="43"/>
      <c r="BP222" s="43"/>
      <c r="BQ222" s="43"/>
      <c r="BR222" s="43"/>
    </row>
    <row r="223" spans="1:70" ht="37.5" customHeight="1" x14ac:dyDescent="0.25">
      <c r="A223" s="39"/>
      <c r="B223" s="40"/>
      <c r="C223" s="41"/>
      <c r="D223" s="39"/>
      <c r="E223" s="39"/>
      <c r="F223" s="39"/>
      <c r="G223" s="42"/>
      <c r="H223" s="43"/>
      <c r="I223" s="43"/>
      <c r="M223" s="43"/>
      <c r="AN223" s="43"/>
      <c r="AO223" s="43"/>
      <c r="AP223" s="43"/>
      <c r="AQ223" s="43"/>
      <c r="AR223" s="43"/>
      <c r="AS223" s="43"/>
      <c r="AW223" s="43"/>
      <c r="AY223" s="43"/>
      <c r="AZ223" s="43"/>
      <c r="BO223" s="43"/>
      <c r="BP223" s="43"/>
      <c r="BQ223" s="43"/>
      <c r="BR223" s="43"/>
    </row>
    <row r="224" spans="1:70" ht="37.5" customHeight="1" x14ac:dyDescent="0.25">
      <c r="A224" s="39"/>
      <c r="B224" s="40"/>
      <c r="C224" s="41"/>
      <c r="D224" s="39"/>
      <c r="E224" s="39"/>
      <c r="F224" s="39"/>
      <c r="G224" s="42"/>
      <c r="H224" s="43"/>
      <c r="I224" s="43"/>
      <c r="M224" s="43"/>
      <c r="AN224" s="43"/>
      <c r="AO224" s="43"/>
      <c r="AP224" s="43"/>
      <c r="AQ224" s="43"/>
      <c r="AR224" s="43"/>
      <c r="AS224" s="43"/>
      <c r="AW224" s="43"/>
      <c r="AY224" s="43"/>
      <c r="AZ224" s="43"/>
      <c r="BO224" s="43"/>
      <c r="BP224" s="43"/>
      <c r="BQ224" s="43"/>
      <c r="BR224" s="43"/>
    </row>
    <row r="225" spans="1:70" ht="37.5" customHeight="1" x14ac:dyDescent="0.25">
      <c r="A225" s="39"/>
      <c r="B225" s="40"/>
      <c r="C225" s="41"/>
      <c r="D225" s="39"/>
      <c r="E225" s="39"/>
      <c r="F225" s="39"/>
      <c r="G225" s="42"/>
      <c r="H225" s="43"/>
      <c r="I225" s="43"/>
      <c r="M225" s="43"/>
      <c r="AN225" s="43"/>
      <c r="AO225" s="43"/>
      <c r="AP225" s="43"/>
      <c r="AQ225" s="43"/>
      <c r="AR225" s="43"/>
      <c r="AS225" s="43"/>
      <c r="AW225" s="43"/>
      <c r="AY225" s="43"/>
      <c r="AZ225" s="43"/>
      <c r="BO225" s="43"/>
      <c r="BP225" s="43"/>
      <c r="BQ225" s="43"/>
      <c r="BR225" s="43"/>
    </row>
    <row r="226" spans="1:70" ht="37.5" customHeight="1" x14ac:dyDescent="0.25">
      <c r="A226" s="39"/>
      <c r="B226" s="40"/>
      <c r="C226" s="41"/>
      <c r="D226" s="39"/>
      <c r="E226" s="39"/>
      <c r="F226" s="39"/>
      <c r="G226" s="42"/>
      <c r="H226" s="43"/>
      <c r="I226" s="43"/>
      <c r="M226" s="43"/>
      <c r="AN226" s="43"/>
      <c r="AO226" s="43"/>
      <c r="AP226" s="43"/>
      <c r="AQ226" s="43"/>
      <c r="AR226" s="43"/>
      <c r="AS226" s="43"/>
      <c r="AW226" s="43"/>
      <c r="AY226" s="43"/>
      <c r="AZ226" s="43"/>
      <c r="BO226" s="43"/>
      <c r="BP226" s="43"/>
      <c r="BQ226" s="43"/>
      <c r="BR226" s="43"/>
    </row>
    <row r="227" spans="1:70" ht="37.5" customHeight="1" x14ac:dyDescent="0.25">
      <c r="A227" s="39"/>
      <c r="B227" s="40"/>
      <c r="C227" s="41"/>
      <c r="D227" s="39"/>
      <c r="E227" s="39"/>
      <c r="F227" s="39"/>
      <c r="G227" s="42"/>
      <c r="H227" s="43"/>
      <c r="I227" s="43"/>
      <c r="M227" s="43"/>
      <c r="AN227" s="43"/>
      <c r="AO227" s="43"/>
      <c r="AP227" s="43"/>
      <c r="AQ227" s="43"/>
      <c r="AR227" s="43"/>
      <c r="AS227" s="43"/>
      <c r="AW227" s="43"/>
      <c r="AY227" s="43"/>
      <c r="AZ227" s="43"/>
      <c r="BO227" s="43"/>
      <c r="BP227" s="43"/>
      <c r="BQ227" s="43"/>
      <c r="BR227" s="43"/>
    </row>
    <row r="228" spans="1:70" ht="37.5" customHeight="1" x14ac:dyDescent="0.25">
      <c r="A228" s="39"/>
      <c r="B228" s="40"/>
      <c r="C228" s="41"/>
      <c r="D228" s="39"/>
      <c r="E228" s="39"/>
      <c r="F228" s="39"/>
      <c r="G228" s="42"/>
      <c r="H228" s="43"/>
      <c r="I228" s="43"/>
      <c r="M228" s="43"/>
      <c r="AN228" s="43"/>
      <c r="AO228" s="43"/>
      <c r="AP228" s="43"/>
      <c r="AQ228" s="43"/>
      <c r="AR228" s="43"/>
      <c r="AS228" s="43"/>
      <c r="AW228" s="43"/>
      <c r="AY228" s="43"/>
      <c r="AZ228" s="43"/>
      <c r="BO228" s="43"/>
      <c r="BP228" s="43"/>
      <c r="BQ228" s="43"/>
      <c r="BR228" s="43"/>
    </row>
    <row r="229" spans="1:70" ht="37.5" customHeight="1" x14ac:dyDescent="0.25">
      <c r="A229" s="39"/>
      <c r="B229" s="40"/>
      <c r="C229" s="41"/>
      <c r="D229" s="39"/>
      <c r="E229" s="39"/>
      <c r="F229" s="39"/>
      <c r="G229" s="42"/>
      <c r="H229" s="43"/>
      <c r="I229" s="43"/>
      <c r="M229" s="43"/>
      <c r="AN229" s="43"/>
      <c r="AO229" s="43"/>
      <c r="AP229" s="43"/>
      <c r="AQ229" s="43"/>
      <c r="AR229" s="43"/>
      <c r="AS229" s="43"/>
      <c r="AW229" s="43"/>
      <c r="AY229" s="43"/>
      <c r="AZ229" s="43"/>
      <c r="BO229" s="43"/>
      <c r="BP229" s="43"/>
      <c r="BQ229" s="43"/>
      <c r="BR229" s="43"/>
    </row>
    <row r="230" spans="1:70" ht="37.5" customHeight="1" x14ac:dyDescent="0.25">
      <c r="A230" s="39"/>
      <c r="B230" s="40"/>
      <c r="C230" s="41"/>
      <c r="D230" s="39"/>
      <c r="E230" s="39"/>
      <c r="F230" s="39"/>
      <c r="G230" s="42"/>
      <c r="H230" s="43"/>
      <c r="I230" s="43"/>
      <c r="M230" s="43"/>
      <c r="AN230" s="43"/>
      <c r="AO230" s="43"/>
      <c r="AP230" s="43"/>
      <c r="AQ230" s="43"/>
      <c r="AR230" s="43"/>
      <c r="AS230" s="43"/>
      <c r="AW230" s="43"/>
      <c r="AY230" s="43"/>
      <c r="AZ230" s="43"/>
      <c r="BO230" s="43"/>
      <c r="BP230" s="43"/>
      <c r="BQ230" s="43"/>
      <c r="BR230" s="43"/>
    </row>
    <row r="231" spans="1:70" ht="37.5" customHeight="1" x14ac:dyDescent="0.25">
      <c r="A231" s="39"/>
      <c r="B231" s="40"/>
      <c r="C231" s="41"/>
      <c r="D231" s="39"/>
      <c r="E231" s="39"/>
      <c r="F231" s="39"/>
      <c r="G231" s="42"/>
      <c r="H231" s="43"/>
      <c r="I231" s="43"/>
      <c r="M231" s="43"/>
      <c r="AN231" s="43"/>
      <c r="AO231" s="43"/>
      <c r="AP231" s="43"/>
      <c r="AQ231" s="43"/>
      <c r="AR231" s="43"/>
      <c r="AS231" s="43"/>
      <c r="AW231" s="43"/>
      <c r="AY231" s="43"/>
      <c r="AZ231" s="43"/>
      <c r="BO231" s="43"/>
      <c r="BP231" s="43"/>
      <c r="BQ231" s="43"/>
      <c r="BR231" s="43"/>
    </row>
    <row r="232" spans="1:70" ht="37.5" customHeight="1" x14ac:dyDescent="0.25">
      <c r="A232" s="39"/>
      <c r="B232" s="40"/>
      <c r="C232" s="41"/>
      <c r="D232" s="39"/>
      <c r="E232" s="39"/>
      <c r="F232" s="39"/>
      <c r="G232" s="42"/>
      <c r="H232" s="43"/>
      <c r="I232" s="43"/>
      <c r="M232" s="43"/>
      <c r="AN232" s="43"/>
      <c r="AO232" s="43"/>
      <c r="AP232" s="43"/>
      <c r="AQ232" s="43"/>
      <c r="AR232" s="43"/>
      <c r="AS232" s="43"/>
      <c r="AW232" s="43"/>
      <c r="AY232" s="43"/>
      <c r="AZ232" s="43"/>
      <c r="BO232" s="43"/>
      <c r="BP232" s="43"/>
      <c r="BQ232" s="43"/>
      <c r="BR232" s="43"/>
    </row>
    <row r="233" spans="1:70" ht="37.5" customHeight="1" x14ac:dyDescent="0.25">
      <c r="A233" s="39"/>
      <c r="B233" s="40"/>
      <c r="C233" s="41"/>
      <c r="D233" s="39"/>
      <c r="E233" s="39"/>
      <c r="F233" s="39"/>
      <c r="G233" s="42"/>
      <c r="H233" s="43"/>
      <c r="I233" s="43"/>
      <c r="M233" s="43"/>
      <c r="AN233" s="43"/>
      <c r="AO233" s="43"/>
      <c r="AP233" s="43"/>
      <c r="AQ233" s="43"/>
      <c r="AR233" s="43"/>
      <c r="AS233" s="43"/>
      <c r="AW233" s="43"/>
      <c r="AY233" s="43"/>
      <c r="AZ233" s="43"/>
      <c r="BO233" s="43"/>
      <c r="BP233" s="43"/>
      <c r="BQ233" s="43"/>
      <c r="BR233" s="43"/>
    </row>
    <row r="234" spans="1:70" ht="37.5" customHeight="1" x14ac:dyDescent="0.25">
      <c r="A234" s="39"/>
      <c r="B234" s="40"/>
      <c r="C234" s="41"/>
      <c r="D234" s="39"/>
      <c r="E234" s="39"/>
      <c r="F234" s="39"/>
      <c r="G234" s="42"/>
      <c r="H234" s="43"/>
      <c r="I234" s="43"/>
      <c r="M234" s="43"/>
      <c r="AN234" s="43"/>
      <c r="AO234" s="43"/>
      <c r="AP234" s="43"/>
      <c r="AQ234" s="43"/>
      <c r="AR234" s="43"/>
      <c r="AS234" s="43"/>
      <c r="AW234" s="43"/>
      <c r="AY234" s="43"/>
      <c r="AZ234" s="43"/>
      <c r="BO234" s="43"/>
      <c r="BP234" s="43"/>
      <c r="BQ234" s="43"/>
      <c r="BR234" s="43"/>
    </row>
    <row r="235" spans="1:70" ht="37.5" customHeight="1" x14ac:dyDescent="0.25">
      <c r="A235" s="39"/>
      <c r="B235" s="40"/>
      <c r="C235" s="41"/>
      <c r="D235" s="39"/>
      <c r="E235" s="39"/>
      <c r="F235" s="39"/>
      <c r="G235" s="42"/>
      <c r="H235" s="43"/>
      <c r="I235" s="43"/>
      <c r="M235" s="43"/>
      <c r="AN235" s="43"/>
      <c r="AO235" s="43"/>
      <c r="AP235" s="43"/>
      <c r="AQ235" s="43"/>
      <c r="AR235" s="43"/>
      <c r="AS235" s="43"/>
      <c r="AW235" s="43"/>
      <c r="AY235" s="43"/>
      <c r="AZ235" s="43"/>
      <c r="BO235" s="43"/>
      <c r="BP235" s="43"/>
      <c r="BQ235" s="43"/>
      <c r="BR235" s="43"/>
    </row>
    <row r="236" spans="1:70" ht="37.5" customHeight="1" x14ac:dyDescent="0.25">
      <c r="A236" s="39"/>
      <c r="B236" s="40"/>
      <c r="C236" s="41"/>
      <c r="D236" s="39"/>
      <c r="E236" s="39"/>
      <c r="F236" s="39"/>
      <c r="G236" s="42"/>
      <c r="H236" s="43"/>
      <c r="I236" s="43"/>
      <c r="M236" s="43"/>
      <c r="AN236" s="43"/>
      <c r="AO236" s="43"/>
      <c r="AP236" s="43"/>
      <c r="AQ236" s="43"/>
      <c r="AR236" s="43"/>
      <c r="AS236" s="43"/>
      <c r="AW236" s="43"/>
      <c r="AY236" s="43"/>
      <c r="AZ236" s="43"/>
      <c r="BO236" s="43"/>
      <c r="BP236" s="43"/>
      <c r="BQ236" s="43"/>
      <c r="BR236" s="43"/>
    </row>
    <row r="237" spans="1:70" ht="37.5" customHeight="1" x14ac:dyDescent="0.25">
      <c r="A237" s="39"/>
      <c r="B237" s="40"/>
      <c r="C237" s="41"/>
      <c r="D237" s="39"/>
      <c r="E237" s="39"/>
      <c r="F237" s="39"/>
      <c r="G237" s="42"/>
      <c r="H237" s="43"/>
      <c r="I237" s="43"/>
      <c r="M237" s="43"/>
      <c r="AN237" s="43"/>
      <c r="AO237" s="43"/>
      <c r="AP237" s="43"/>
      <c r="AQ237" s="43"/>
      <c r="AR237" s="43"/>
      <c r="AS237" s="43"/>
      <c r="AW237" s="43"/>
      <c r="AY237" s="43"/>
      <c r="AZ237" s="43"/>
      <c r="BO237" s="43"/>
      <c r="BP237" s="43"/>
      <c r="BQ237" s="43"/>
      <c r="BR237" s="43"/>
    </row>
    <row r="238" spans="1:70" ht="37.5" customHeight="1" x14ac:dyDescent="0.25">
      <c r="A238" s="39"/>
      <c r="B238" s="40"/>
      <c r="C238" s="41"/>
      <c r="D238" s="39"/>
      <c r="E238" s="39"/>
      <c r="F238" s="39"/>
      <c r="G238" s="42"/>
      <c r="H238" s="43"/>
      <c r="I238" s="43"/>
      <c r="M238" s="43"/>
      <c r="AN238" s="43"/>
      <c r="AO238" s="43"/>
      <c r="AP238" s="43"/>
      <c r="AQ238" s="43"/>
      <c r="AR238" s="43"/>
      <c r="AS238" s="43"/>
      <c r="AW238" s="43"/>
      <c r="AY238" s="43"/>
      <c r="AZ238" s="43"/>
      <c r="BO238" s="43"/>
      <c r="BP238" s="43"/>
      <c r="BQ238" s="43"/>
      <c r="BR238" s="43"/>
    </row>
    <row r="239" spans="1:70" ht="37.5" customHeight="1" x14ac:dyDescent="0.25">
      <c r="A239" s="39"/>
      <c r="B239" s="40"/>
      <c r="C239" s="41"/>
      <c r="D239" s="39"/>
      <c r="E239" s="39"/>
      <c r="F239" s="39"/>
      <c r="G239" s="42"/>
      <c r="H239" s="43"/>
      <c r="I239" s="43"/>
      <c r="M239" s="43"/>
      <c r="AN239" s="43"/>
      <c r="AO239" s="43"/>
      <c r="AP239" s="43"/>
      <c r="AQ239" s="43"/>
      <c r="AR239" s="43"/>
      <c r="AS239" s="43"/>
      <c r="AW239" s="43"/>
      <c r="AY239" s="43"/>
      <c r="AZ239" s="43"/>
      <c r="BO239" s="43"/>
      <c r="BP239" s="43"/>
      <c r="BQ239" s="43"/>
      <c r="BR239" s="43"/>
    </row>
    <row r="240" spans="1:70" ht="37.5" customHeight="1" x14ac:dyDescent="0.25">
      <c r="A240" s="39"/>
      <c r="B240" s="40"/>
      <c r="C240" s="41"/>
      <c r="D240" s="39"/>
      <c r="E240" s="39"/>
      <c r="F240" s="39"/>
      <c r="G240" s="42"/>
      <c r="H240" s="43"/>
      <c r="I240" s="43"/>
      <c r="M240" s="43"/>
      <c r="AN240" s="43"/>
      <c r="AO240" s="43"/>
      <c r="AP240" s="43"/>
      <c r="AQ240" s="43"/>
      <c r="AR240" s="43"/>
      <c r="AS240" s="43"/>
      <c r="AW240" s="43"/>
      <c r="AY240" s="43"/>
      <c r="AZ240" s="43"/>
      <c r="BO240" s="43"/>
      <c r="BP240" s="43"/>
      <c r="BQ240" s="43"/>
      <c r="BR240" s="43"/>
    </row>
    <row r="241" spans="1:70" ht="37.5" customHeight="1" x14ac:dyDescent="0.25">
      <c r="A241" s="39"/>
      <c r="B241" s="40"/>
      <c r="C241" s="41"/>
      <c r="D241" s="39"/>
      <c r="E241" s="39"/>
      <c r="F241" s="39"/>
      <c r="G241" s="42"/>
      <c r="H241" s="43"/>
      <c r="I241" s="43"/>
      <c r="M241" s="43"/>
      <c r="AN241" s="43"/>
      <c r="AO241" s="43"/>
      <c r="AP241" s="43"/>
      <c r="AQ241" s="43"/>
      <c r="AR241" s="43"/>
      <c r="AS241" s="43"/>
      <c r="AW241" s="43"/>
      <c r="AY241" s="43"/>
      <c r="AZ241" s="43"/>
      <c r="BO241" s="43"/>
      <c r="BP241" s="43"/>
      <c r="BQ241" s="43"/>
      <c r="BR241" s="43"/>
    </row>
    <row r="242" spans="1:70" ht="37.5" customHeight="1" x14ac:dyDescent="0.25">
      <c r="A242" s="39"/>
      <c r="B242" s="40"/>
      <c r="C242" s="41"/>
      <c r="D242" s="39"/>
      <c r="E242" s="39"/>
      <c r="F242" s="39"/>
      <c r="G242" s="42"/>
      <c r="H242" s="43"/>
      <c r="I242" s="43"/>
      <c r="M242" s="43"/>
      <c r="AN242" s="43"/>
      <c r="AO242" s="43"/>
      <c r="AP242" s="43"/>
      <c r="AQ242" s="43"/>
      <c r="AR242" s="43"/>
      <c r="AS242" s="43"/>
      <c r="AW242" s="43"/>
      <c r="AY242" s="43"/>
      <c r="AZ242" s="43"/>
      <c r="BO242" s="43"/>
      <c r="BP242" s="43"/>
      <c r="BQ242" s="43"/>
      <c r="BR242" s="43"/>
    </row>
    <row r="243" spans="1:70" ht="37.5" customHeight="1" x14ac:dyDescent="0.25">
      <c r="A243" s="39"/>
      <c r="B243" s="40"/>
      <c r="C243" s="41"/>
      <c r="D243" s="39"/>
      <c r="E243" s="39"/>
      <c r="F243" s="39"/>
      <c r="G243" s="42"/>
      <c r="H243" s="43"/>
      <c r="I243" s="43"/>
      <c r="M243" s="43"/>
      <c r="AN243" s="43"/>
      <c r="AO243" s="43"/>
      <c r="AP243" s="43"/>
      <c r="AQ243" s="43"/>
      <c r="AR243" s="43"/>
      <c r="AS243" s="43"/>
      <c r="AW243" s="43"/>
      <c r="AY243" s="43"/>
      <c r="AZ243" s="43"/>
      <c r="BO243" s="43"/>
      <c r="BP243" s="43"/>
      <c r="BQ243" s="43"/>
      <c r="BR243" s="43"/>
    </row>
    <row r="244" spans="1:70" ht="37.5" customHeight="1" x14ac:dyDescent="0.25">
      <c r="A244" s="39"/>
      <c r="B244" s="40"/>
      <c r="C244" s="41"/>
      <c r="D244" s="39"/>
      <c r="E244" s="39"/>
      <c r="F244" s="39"/>
      <c r="G244" s="42"/>
      <c r="H244" s="43"/>
      <c r="I244" s="43"/>
      <c r="M244" s="43"/>
      <c r="AN244" s="43"/>
      <c r="AO244" s="43"/>
      <c r="AP244" s="43"/>
      <c r="AQ244" s="43"/>
      <c r="AR244" s="43"/>
      <c r="AS244" s="43"/>
      <c r="AW244" s="43"/>
      <c r="AY244" s="43"/>
      <c r="AZ244" s="43"/>
      <c r="BO244" s="43"/>
      <c r="BP244" s="43"/>
      <c r="BQ244" s="43"/>
      <c r="BR244" s="43"/>
    </row>
    <row r="245" spans="1:70" ht="37.5" customHeight="1" x14ac:dyDescent="0.25">
      <c r="A245" s="39"/>
      <c r="B245" s="40"/>
      <c r="C245" s="41"/>
      <c r="D245" s="39"/>
      <c r="E245" s="39"/>
      <c r="F245" s="39"/>
      <c r="G245" s="42"/>
      <c r="H245" s="43"/>
      <c r="I245" s="43"/>
      <c r="M245" s="43"/>
      <c r="AN245" s="43"/>
      <c r="AO245" s="43"/>
      <c r="AP245" s="43"/>
      <c r="AQ245" s="43"/>
      <c r="AR245" s="43"/>
      <c r="AS245" s="43"/>
      <c r="AW245" s="43"/>
      <c r="AY245" s="43"/>
      <c r="AZ245" s="43"/>
      <c r="BO245" s="43"/>
      <c r="BP245" s="43"/>
      <c r="BQ245" s="43"/>
      <c r="BR245" s="43"/>
    </row>
    <row r="246" spans="1:70" ht="37.5" customHeight="1" x14ac:dyDescent="0.25">
      <c r="A246" s="39"/>
      <c r="B246" s="40"/>
      <c r="C246" s="41"/>
      <c r="D246" s="39"/>
      <c r="E246" s="39"/>
      <c r="F246" s="39"/>
      <c r="G246" s="42"/>
      <c r="H246" s="43"/>
      <c r="I246" s="43"/>
      <c r="M246" s="43"/>
      <c r="AN246" s="43"/>
      <c r="AO246" s="43"/>
      <c r="AP246" s="43"/>
      <c r="AQ246" s="43"/>
      <c r="AR246" s="43"/>
      <c r="AS246" s="43"/>
      <c r="AW246" s="43"/>
      <c r="AY246" s="43"/>
      <c r="AZ246" s="43"/>
      <c r="BO246" s="43"/>
      <c r="BP246" s="43"/>
      <c r="BQ246" s="43"/>
      <c r="BR246" s="43"/>
    </row>
    <row r="247" spans="1:70" ht="37.5" customHeight="1" x14ac:dyDescent="0.25">
      <c r="A247" s="39"/>
      <c r="B247" s="40"/>
      <c r="C247" s="41"/>
      <c r="D247" s="39"/>
      <c r="E247" s="39"/>
      <c r="F247" s="39"/>
      <c r="G247" s="42"/>
      <c r="H247" s="43"/>
      <c r="I247" s="43"/>
      <c r="M247" s="43"/>
      <c r="AN247" s="43"/>
      <c r="AO247" s="43"/>
      <c r="AP247" s="43"/>
      <c r="AQ247" s="43"/>
      <c r="AR247" s="43"/>
      <c r="AS247" s="43"/>
      <c r="AW247" s="43"/>
      <c r="AY247" s="43"/>
      <c r="AZ247" s="43"/>
      <c r="BO247" s="43"/>
      <c r="BP247" s="43"/>
      <c r="BQ247" s="43"/>
      <c r="BR247" s="43"/>
    </row>
    <row r="248" spans="1:70" ht="37.5" customHeight="1" x14ac:dyDescent="0.25">
      <c r="A248" s="39"/>
      <c r="B248" s="40"/>
      <c r="C248" s="41"/>
      <c r="D248" s="39"/>
      <c r="E248" s="39"/>
      <c r="F248" s="39"/>
      <c r="G248" s="42"/>
      <c r="H248" s="43"/>
      <c r="I248" s="43"/>
      <c r="M248" s="43"/>
      <c r="AN248" s="43"/>
      <c r="AO248" s="43"/>
      <c r="AP248" s="43"/>
      <c r="AQ248" s="43"/>
      <c r="AR248" s="43"/>
      <c r="AS248" s="43"/>
      <c r="AW248" s="43"/>
      <c r="AY248" s="43"/>
      <c r="AZ248" s="43"/>
      <c r="BO248" s="43"/>
      <c r="BP248" s="43"/>
      <c r="BQ248" s="43"/>
      <c r="BR248" s="43"/>
    </row>
    <row r="249" spans="1:70" ht="37.5" customHeight="1" x14ac:dyDescent="0.25">
      <c r="A249" s="39"/>
      <c r="B249" s="40"/>
      <c r="C249" s="41"/>
      <c r="D249" s="39"/>
      <c r="E249" s="39"/>
      <c r="F249" s="39"/>
      <c r="G249" s="42"/>
      <c r="H249" s="43"/>
      <c r="I249" s="43"/>
      <c r="M249" s="43"/>
      <c r="AN249" s="43"/>
      <c r="AO249" s="43"/>
      <c r="AP249" s="43"/>
      <c r="AQ249" s="43"/>
      <c r="AR249" s="43"/>
      <c r="AS249" s="43"/>
      <c r="AW249" s="43"/>
      <c r="AY249" s="43"/>
      <c r="AZ249" s="43"/>
      <c r="BO249" s="43"/>
      <c r="BP249" s="43"/>
      <c r="BQ249" s="43"/>
      <c r="BR249" s="43"/>
    </row>
    <row r="250" spans="1:70" ht="37.5" customHeight="1" x14ac:dyDescent="0.25">
      <c r="A250" s="39"/>
      <c r="B250" s="40"/>
      <c r="C250" s="41"/>
      <c r="D250" s="39"/>
      <c r="E250" s="39"/>
      <c r="F250" s="39"/>
      <c r="G250" s="42"/>
      <c r="H250" s="43"/>
      <c r="I250" s="43"/>
      <c r="M250" s="43"/>
      <c r="AN250" s="43"/>
      <c r="AO250" s="43"/>
      <c r="AP250" s="43"/>
      <c r="AQ250" s="43"/>
      <c r="AR250" s="43"/>
      <c r="AS250" s="43"/>
      <c r="AW250" s="43"/>
      <c r="AY250" s="43"/>
      <c r="AZ250" s="43"/>
      <c r="BO250" s="43"/>
      <c r="BP250" s="43"/>
      <c r="BQ250" s="43"/>
      <c r="BR250" s="43"/>
    </row>
    <row r="251" spans="1:70" ht="37.5" customHeight="1" x14ac:dyDescent="0.25">
      <c r="A251" s="39"/>
      <c r="B251" s="40"/>
      <c r="C251" s="41"/>
      <c r="D251" s="39"/>
      <c r="E251" s="39"/>
      <c r="F251" s="39"/>
      <c r="G251" s="42"/>
      <c r="H251" s="43"/>
      <c r="I251" s="43"/>
      <c r="M251" s="43"/>
      <c r="AN251" s="43"/>
      <c r="AO251" s="43"/>
      <c r="AP251" s="43"/>
      <c r="AQ251" s="43"/>
      <c r="AR251" s="43"/>
      <c r="AS251" s="43"/>
      <c r="AW251" s="43"/>
      <c r="AY251" s="43"/>
      <c r="AZ251" s="43"/>
      <c r="BO251" s="43"/>
      <c r="BP251" s="43"/>
      <c r="BQ251" s="43"/>
      <c r="BR251" s="43"/>
    </row>
    <row r="252" spans="1:70" ht="37.5" customHeight="1" x14ac:dyDescent="0.25">
      <c r="A252" s="39"/>
      <c r="B252" s="40"/>
      <c r="C252" s="41"/>
      <c r="D252" s="39"/>
      <c r="E252" s="39"/>
      <c r="F252" s="39"/>
      <c r="G252" s="42"/>
      <c r="H252" s="43"/>
      <c r="I252" s="43"/>
      <c r="M252" s="43"/>
      <c r="AN252" s="43"/>
      <c r="AO252" s="43"/>
      <c r="AP252" s="43"/>
      <c r="AQ252" s="43"/>
      <c r="AR252" s="43"/>
      <c r="AS252" s="43"/>
      <c r="AW252" s="43"/>
      <c r="AY252" s="43"/>
      <c r="AZ252" s="43"/>
      <c r="BO252" s="43"/>
      <c r="BP252" s="43"/>
      <c r="BQ252" s="43"/>
      <c r="BR252" s="43"/>
    </row>
    <row r="253" spans="1:70" ht="37.5" customHeight="1" x14ac:dyDescent="0.25">
      <c r="A253" s="39"/>
      <c r="B253" s="40"/>
      <c r="C253" s="41"/>
      <c r="D253" s="39"/>
      <c r="E253" s="39"/>
      <c r="F253" s="39"/>
      <c r="G253" s="42"/>
      <c r="H253" s="43"/>
      <c r="I253" s="43"/>
      <c r="M253" s="43"/>
      <c r="AN253" s="43"/>
      <c r="AO253" s="43"/>
      <c r="AP253" s="43"/>
      <c r="AQ253" s="43"/>
      <c r="AR253" s="43"/>
      <c r="AS253" s="43"/>
      <c r="AW253" s="43"/>
      <c r="AY253" s="43"/>
      <c r="AZ253" s="43"/>
      <c r="BO253" s="43"/>
      <c r="BP253" s="43"/>
      <c r="BQ253" s="43"/>
      <c r="BR253" s="43"/>
    </row>
    <row r="254" spans="1:70" ht="37.5" customHeight="1" x14ac:dyDescent="0.25">
      <c r="A254" s="39"/>
      <c r="B254" s="40"/>
      <c r="C254" s="41"/>
      <c r="D254" s="39"/>
      <c r="E254" s="39"/>
      <c r="F254" s="39"/>
      <c r="G254" s="42"/>
      <c r="H254" s="43"/>
      <c r="I254" s="43"/>
      <c r="M254" s="43"/>
      <c r="AN254" s="43"/>
      <c r="AO254" s="43"/>
      <c r="AP254" s="43"/>
      <c r="AQ254" s="43"/>
      <c r="AR254" s="43"/>
      <c r="AS254" s="43"/>
      <c r="AW254" s="43"/>
      <c r="AY254" s="43"/>
      <c r="AZ254" s="43"/>
      <c r="BO254" s="43"/>
      <c r="BP254" s="43"/>
      <c r="BQ254" s="43"/>
      <c r="BR254" s="43"/>
    </row>
    <row r="255" spans="1:70" ht="37.5" customHeight="1" x14ac:dyDescent="0.25">
      <c r="A255" s="39"/>
      <c r="B255" s="40"/>
      <c r="C255" s="41"/>
      <c r="D255" s="39"/>
      <c r="E255" s="39"/>
      <c r="F255" s="39"/>
      <c r="G255" s="42"/>
      <c r="H255" s="43"/>
      <c r="I255" s="43"/>
      <c r="M255" s="43"/>
      <c r="AN255" s="43"/>
      <c r="AO255" s="43"/>
      <c r="AP255" s="43"/>
      <c r="AQ255" s="43"/>
      <c r="AR255" s="43"/>
      <c r="AS255" s="43"/>
      <c r="AW255" s="43"/>
      <c r="AY255" s="43"/>
      <c r="AZ255" s="43"/>
      <c r="BO255" s="43"/>
      <c r="BP255" s="43"/>
      <c r="BQ255" s="43"/>
      <c r="BR255" s="43"/>
    </row>
    <row r="256" spans="1:70" ht="37.5" customHeight="1" x14ac:dyDescent="0.25">
      <c r="A256" s="39"/>
      <c r="B256" s="40"/>
      <c r="C256" s="41"/>
      <c r="D256" s="39"/>
      <c r="E256" s="39"/>
      <c r="F256" s="39"/>
      <c r="G256" s="42"/>
      <c r="H256" s="43"/>
      <c r="I256" s="43"/>
      <c r="M256" s="43"/>
      <c r="AN256" s="43"/>
      <c r="AO256" s="43"/>
      <c r="AP256" s="43"/>
      <c r="AQ256" s="43"/>
      <c r="AR256" s="43"/>
      <c r="AS256" s="43"/>
      <c r="AW256" s="43"/>
      <c r="AY256" s="43"/>
      <c r="AZ256" s="43"/>
      <c r="BO256" s="43"/>
      <c r="BP256" s="43"/>
      <c r="BQ256" s="43"/>
      <c r="BR256" s="43"/>
    </row>
    <row r="257" spans="1:70" ht="37.5" customHeight="1" x14ac:dyDescent="0.25">
      <c r="A257" s="39"/>
      <c r="B257" s="40"/>
      <c r="C257" s="41"/>
      <c r="D257" s="39"/>
      <c r="E257" s="39"/>
      <c r="F257" s="39"/>
      <c r="G257" s="42"/>
      <c r="H257" s="43"/>
      <c r="I257" s="43"/>
      <c r="M257" s="43"/>
      <c r="AN257" s="43"/>
      <c r="AO257" s="43"/>
      <c r="AP257" s="43"/>
      <c r="AQ257" s="43"/>
      <c r="AR257" s="43"/>
      <c r="AS257" s="43"/>
      <c r="AW257" s="43"/>
      <c r="AY257" s="43"/>
      <c r="AZ257" s="43"/>
      <c r="BO257" s="43"/>
      <c r="BP257" s="43"/>
      <c r="BQ257" s="43"/>
      <c r="BR257" s="43"/>
    </row>
    <row r="258" spans="1:70" ht="37.5" customHeight="1" x14ac:dyDescent="0.25">
      <c r="A258" s="39"/>
      <c r="B258" s="40"/>
      <c r="C258" s="41"/>
      <c r="D258" s="39"/>
      <c r="E258" s="39"/>
      <c r="F258" s="39"/>
      <c r="G258" s="42"/>
      <c r="H258" s="43"/>
      <c r="I258" s="43"/>
      <c r="M258" s="43"/>
      <c r="AN258" s="43"/>
      <c r="AO258" s="43"/>
      <c r="AP258" s="43"/>
      <c r="AQ258" s="43"/>
      <c r="AR258" s="43"/>
      <c r="AS258" s="43"/>
      <c r="AW258" s="43"/>
      <c r="AY258" s="43"/>
      <c r="AZ258" s="43"/>
      <c r="BO258" s="43"/>
      <c r="BP258" s="43"/>
      <c r="BQ258" s="43"/>
      <c r="BR258" s="43"/>
    </row>
    <row r="259" spans="1:70" ht="37.5" customHeight="1" x14ac:dyDescent="0.25">
      <c r="A259" s="39"/>
      <c r="B259" s="40"/>
      <c r="C259" s="41"/>
      <c r="D259" s="39"/>
      <c r="E259" s="39"/>
      <c r="F259" s="39"/>
      <c r="G259" s="42"/>
      <c r="H259" s="43"/>
      <c r="I259" s="43"/>
      <c r="M259" s="43"/>
      <c r="AN259" s="43"/>
      <c r="AO259" s="43"/>
      <c r="AP259" s="43"/>
      <c r="AQ259" s="43"/>
      <c r="AR259" s="43"/>
      <c r="AS259" s="43"/>
      <c r="AW259" s="43"/>
      <c r="AY259" s="43"/>
      <c r="AZ259" s="43"/>
      <c r="BO259" s="43"/>
      <c r="BP259" s="43"/>
      <c r="BQ259" s="43"/>
      <c r="BR259" s="43"/>
    </row>
    <row r="260" spans="1:70" ht="37.5" customHeight="1" x14ac:dyDescent="0.25">
      <c r="A260" s="39"/>
      <c r="B260" s="40"/>
      <c r="C260" s="41"/>
      <c r="D260" s="39"/>
      <c r="E260" s="39"/>
      <c r="F260" s="39"/>
      <c r="G260" s="42"/>
      <c r="H260" s="43"/>
      <c r="I260" s="43"/>
      <c r="M260" s="43"/>
      <c r="AN260" s="43"/>
      <c r="AO260" s="43"/>
      <c r="AP260" s="43"/>
      <c r="AQ260" s="43"/>
      <c r="AR260" s="43"/>
      <c r="AS260" s="43"/>
      <c r="AW260" s="43"/>
      <c r="AY260" s="43"/>
      <c r="AZ260" s="43"/>
      <c r="BO260" s="43"/>
      <c r="BP260" s="43"/>
      <c r="BQ260" s="43"/>
      <c r="BR260" s="43"/>
    </row>
    <row r="261" spans="1:70" ht="37.5" customHeight="1" x14ac:dyDescent="0.25">
      <c r="A261" s="39"/>
      <c r="B261" s="40"/>
      <c r="C261" s="41"/>
      <c r="D261" s="39"/>
      <c r="E261" s="39"/>
      <c r="F261" s="39"/>
      <c r="G261" s="42"/>
      <c r="H261" s="43"/>
      <c r="I261" s="43"/>
      <c r="M261" s="43"/>
      <c r="AN261" s="43"/>
      <c r="AO261" s="43"/>
      <c r="AP261" s="43"/>
      <c r="AQ261" s="43"/>
      <c r="AR261" s="43"/>
      <c r="AS261" s="43"/>
      <c r="AW261" s="43"/>
      <c r="AY261" s="43"/>
      <c r="AZ261" s="43"/>
      <c r="BO261" s="43"/>
      <c r="BP261" s="43"/>
      <c r="BQ261" s="43"/>
      <c r="BR261" s="43"/>
    </row>
    <row r="262" spans="1:70" ht="37.5" customHeight="1" x14ac:dyDescent="0.25">
      <c r="A262" s="39"/>
      <c r="B262" s="40"/>
      <c r="C262" s="41"/>
      <c r="D262" s="39"/>
      <c r="E262" s="39"/>
      <c r="F262" s="39"/>
      <c r="G262" s="42"/>
      <c r="H262" s="43"/>
      <c r="I262" s="43"/>
      <c r="M262" s="43"/>
      <c r="AN262" s="43"/>
      <c r="AO262" s="43"/>
      <c r="AP262" s="43"/>
      <c r="AQ262" s="43"/>
      <c r="AR262" s="43"/>
      <c r="AS262" s="43"/>
      <c r="AW262" s="43"/>
      <c r="AY262" s="43"/>
      <c r="AZ262" s="43"/>
      <c r="BO262" s="43"/>
      <c r="BP262" s="43"/>
      <c r="BQ262" s="43"/>
      <c r="BR262" s="43"/>
    </row>
    <row r="263" spans="1:70" ht="37.5" customHeight="1" x14ac:dyDescent="0.25">
      <c r="A263" s="39"/>
      <c r="B263" s="40"/>
      <c r="C263" s="41"/>
      <c r="D263" s="39"/>
      <c r="E263" s="39"/>
      <c r="F263" s="39"/>
      <c r="G263" s="42"/>
      <c r="H263" s="43"/>
      <c r="I263" s="43"/>
      <c r="M263" s="43"/>
      <c r="AN263" s="43"/>
      <c r="AO263" s="43"/>
      <c r="AP263" s="43"/>
      <c r="AQ263" s="43"/>
      <c r="AR263" s="43"/>
      <c r="AS263" s="43"/>
      <c r="AW263" s="43"/>
      <c r="AY263" s="43"/>
      <c r="AZ263" s="43"/>
      <c r="BO263" s="43"/>
      <c r="BP263" s="43"/>
      <c r="BQ263" s="43"/>
      <c r="BR263" s="43"/>
    </row>
    <row r="264" spans="1:70" ht="37.5" customHeight="1" x14ac:dyDescent="0.25">
      <c r="A264" s="39"/>
      <c r="B264" s="40"/>
      <c r="C264" s="41"/>
      <c r="D264" s="39"/>
      <c r="E264" s="39"/>
      <c r="F264" s="39"/>
      <c r="G264" s="42"/>
      <c r="H264" s="43"/>
      <c r="I264" s="43"/>
      <c r="M264" s="43"/>
      <c r="AN264" s="43"/>
      <c r="AO264" s="43"/>
      <c r="AP264" s="43"/>
      <c r="AQ264" s="43"/>
      <c r="AR264" s="43"/>
      <c r="AS264" s="43"/>
      <c r="AW264" s="43"/>
      <c r="AY264" s="43"/>
      <c r="AZ264" s="43"/>
      <c r="BO264" s="43"/>
      <c r="BP264" s="43"/>
      <c r="BQ264" s="43"/>
      <c r="BR264" s="43"/>
    </row>
    <row r="265" spans="1:70" ht="37.5" customHeight="1" x14ac:dyDescent="0.25">
      <c r="A265" s="39"/>
      <c r="B265" s="40"/>
      <c r="C265" s="41"/>
      <c r="D265" s="39"/>
      <c r="E265" s="39"/>
      <c r="F265" s="39"/>
      <c r="G265" s="42"/>
      <c r="H265" s="43"/>
      <c r="I265" s="43"/>
      <c r="M265" s="43"/>
      <c r="AN265" s="43"/>
      <c r="AO265" s="43"/>
      <c r="AP265" s="43"/>
      <c r="AQ265" s="43"/>
      <c r="AR265" s="43"/>
      <c r="AS265" s="43"/>
      <c r="AW265" s="43"/>
      <c r="AY265" s="43"/>
      <c r="AZ265" s="43"/>
      <c r="BO265" s="43"/>
      <c r="BP265" s="43"/>
      <c r="BQ265" s="43"/>
      <c r="BR265" s="43"/>
    </row>
    <row r="266" spans="1:70" ht="37.5" customHeight="1" x14ac:dyDescent="0.25">
      <c r="A266" s="39"/>
      <c r="B266" s="40"/>
      <c r="C266" s="41"/>
      <c r="D266" s="39"/>
      <c r="E266" s="39"/>
      <c r="F266" s="39"/>
      <c r="G266" s="42"/>
      <c r="H266" s="43"/>
      <c r="I266" s="43"/>
      <c r="M266" s="43"/>
      <c r="AN266" s="43"/>
      <c r="AO266" s="43"/>
      <c r="AP266" s="43"/>
      <c r="AQ266" s="43"/>
      <c r="AR266" s="43"/>
      <c r="AS266" s="43"/>
      <c r="AW266" s="43"/>
      <c r="AY266" s="43"/>
      <c r="AZ266" s="43"/>
      <c r="BO266" s="43"/>
      <c r="BP266" s="43"/>
      <c r="BQ266" s="43"/>
      <c r="BR266" s="43"/>
    </row>
    <row r="267" spans="1:70" ht="37.5" customHeight="1" x14ac:dyDescent="0.25">
      <c r="A267" s="39"/>
      <c r="B267" s="40"/>
      <c r="C267" s="41"/>
      <c r="D267" s="39"/>
      <c r="E267" s="39"/>
      <c r="F267" s="39"/>
      <c r="G267" s="42"/>
      <c r="H267" s="43"/>
      <c r="I267" s="43"/>
      <c r="M267" s="43"/>
      <c r="AN267" s="43"/>
      <c r="AO267" s="43"/>
      <c r="AP267" s="43"/>
      <c r="AQ267" s="43"/>
      <c r="AR267" s="43"/>
      <c r="AS267" s="43"/>
      <c r="AW267" s="43"/>
      <c r="AY267" s="43"/>
      <c r="AZ267" s="43"/>
      <c r="BO267" s="43"/>
      <c r="BP267" s="43"/>
      <c r="BQ267" s="43"/>
      <c r="BR267" s="43"/>
    </row>
    <row r="268" spans="1:70" ht="37.5" customHeight="1" x14ac:dyDescent="0.25">
      <c r="A268" s="39"/>
      <c r="B268" s="40"/>
      <c r="C268" s="41"/>
      <c r="D268" s="39"/>
      <c r="E268" s="39"/>
      <c r="F268" s="39"/>
      <c r="G268" s="42"/>
      <c r="H268" s="43"/>
      <c r="I268" s="43"/>
      <c r="M268" s="43"/>
      <c r="AN268" s="43"/>
      <c r="AO268" s="43"/>
      <c r="AP268" s="43"/>
      <c r="AQ268" s="43"/>
      <c r="AR268" s="43"/>
      <c r="AS268" s="43"/>
      <c r="AW268" s="43"/>
      <c r="AY268" s="43"/>
      <c r="AZ268" s="43"/>
      <c r="BO268" s="43"/>
      <c r="BP268" s="43"/>
      <c r="BQ268" s="43"/>
      <c r="BR268" s="43"/>
    </row>
    <row r="269" spans="1:70" ht="37.5" customHeight="1" x14ac:dyDescent="0.25">
      <c r="A269" s="39"/>
      <c r="B269" s="40"/>
      <c r="C269" s="41"/>
      <c r="D269" s="39"/>
      <c r="E269" s="39"/>
      <c r="F269" s="39"/>
      <c r="G269" s="42"/>
      <c r="H269" s="43"/>
      <c r="I269" s="43"/>
      <c r="M269" s="43"/>
      <c r="AN269" s="43"/>
      <c r="AO269" s="43"/>
      <c r="AP269" s="43"/>
      <c r="AQ269" s="43"/>
      <c r="AR269" s="43"/>
      <c r="AS269" s="43"/>
      <c r="AW269" s="43"/>
      <c r="AY269" s="43"/>
      <c r="AZ269" s="43"/>
      <c r="BO269" s="43"/>
      <c r="BP269" s="43"/>
      <c r="BQ269" s="43"/>
      <c r="BR269" s="43"/>
    </row>
    <row r="270" spans="1:70" ht="37.5" customHeight="1" x14ac:dyDescent="0.25">
      <c r="A270" s="39"/>
      <c r="B270" s="40"/>
      <c r="C270" s="41"/>
      <c r="D270" s="39"/>
      <c r="E270" s="39"/>
      <c r="F270" s="39"/>
      <c r="G270" s="42"/>
      <c r="H270" s="43"/>
      <c r="I270" s="43"/>
      <c r="M270" s="43"/>
      <c r="AN270" s="43"/>
      <c r="AO270" s="43"/>
      <c r="AP270" s="43"/>
      <c r="AQ270" s="43"/>
      <c r="AR270" s="43"/>
      <c r="AS270" s="43"/>
      <c r="AW270" s="43"/>
      <c r="AY270" s="43"/>
      <c r="AZ270" s="43"/>
      <c r="BO270" s="43"/>
      <c r="BP270" s="43"/>
      <c r="BQ270" s="43"/>
      <c r="BR270" s="43"/>
    </row>
    <row r="271" spans="1:70" ht="37.5" customHeight="1" x14ac:dyDescent="0.25">
      <c r="A271" s="39"/>
      <c r="B271" s="40"/>
      <c r="C271" s="41"/>
      <c r="D271" s="39"/>
      <c r="E271" s="39"/>
      <c r="F271" s="39"/>
      <c r="G271" s="42"/>
      <c r="H271" s="43"/>
      <c r="I271" s="43"/>
      <c r="M271" s="43"/>
      <c r="AN271" s="43"/>
      <c r="AO271" s="43"/>
      <c r="AP271" s="43"/>
      <c r="AQ271" s="43"/>
      <c r="AR271" s="43"/>
      <c r="AS271" s="43"/>
      <c r="AW271" s="43"/>
      <c r="AY271" s="43"/>
      <c r="AZ271" s="43"/>
      <c r="BO271" s="43"/>
      <c r="BP271" s="43"/>
      <c r="BQ271" s="43"/>
      <c r="BR271" s="43"/>
    </row>
    <row r="272" spans="1:70" ht="37.5" customHeight="1" x14ac:dyDescent="0.25">
      <c r="A272" s="39"/>
      <c r="B272" s="40"/>
      <c r="C272" s="41"/>
      <c r="D272" s="39"/>
      <c r="E272" s="39"/>
      <c r="F272" s="39"/>
      <c r="G272" s="42"/>
      <c r="H272" s="43"/>
      <c r="I272" s="43"/>
      <c r="M272" s="43"/>
      <c r="AN272" s="43"/>
      <c r="AO272" s="43"/>
      <c r="AP272" s="43"/>
      <c r="AQ272" s="43"/>
      <c r="AR272" s="43"/>
      <c r="AS272" s="43"/>
      <c r="AW272" s="43"/>
      <c r="AY272" s="43"/>
      <c r="AZ272" s="43"/>
      <c r="BO272" s="43"/>
      <c r="BP272" s="43"/>
      <c r="BQ272" s="43"/>
      <c r="BR272" s="43"/>
    </row>
    <row r="273" spans="1:70" ht="37.5" customHeight="1" x14ac:dyDescent="0.25">
      <c r="A273" s="39"/>
      <c r="B273" s="40"/>
      <c r="C273" s="41"/>
      <c r="D273" s="39"/>
      <c r="E273" s="39"/>
      <c r="F273" s="39"/>
      <c r="G273" s="42"/>
      <c r="H273" s="43"/>
      <c r="I273" s="43"/>
      <c r="M273" s="43"/>
      <c r="AN273" s="43"/>
      <c r="AO273" s="43"/>
      <c r="AP273" s="43"/>
      <c r="AQ273" s="43"/>
      <c r="AR273" s="43"/>
      <c r="AS273" s="43"/>
      <c r="AW273" s="43"/>
      <c r="AY273" s="43"/>
      <c r="AZ273" s="43"/>
      <c r="BO273" s="43"/>
      <c r="BP273" s="43"/>
      <c r="BQ273" s="43"/>
      <c r="BR273" s="43"/>
    </row>
    <row r="274" spans="1:70" ht="37.5" customHeight="1" x14ac:dyDescent="0.25">
      <c r="A274" s="39"/>
      <c r="B274" s="40"/>
      <c r="C274" s="41"/>
      <c r="D274" s="39"/>
      <c r="E274" s="39"/>
      <c r="F274" s="39"/>
      <c r="G274" s="42"/>
      <c r="H274" s="43"/>
      <c r="I274" s="43"/>
      <c r="M274" s="43"/>
      <c r="AN274" s="43"/>
      <c r="AO274" s="43"/>
      <c r="AP274" s="43"/>
      <c r="AQ274" s="43"/>
      <c r="AR274" s="43"/>
      <c r="AS274" s="43"/>
      <c r="AW274" s="43"/>
      <c r="AY274" s="43"/>
      <c r="AZ274" s="43"/>
      <c r="BO274" s="43"/>
      <c r="BP274" s="43"/>
      <c r="BQ274" s="43"/>
      <c r="BR274" s="43"/>
    </row>
    <row r="275" spans="1:70" ht="37.5" customHeight="1" x14ac:dyDescent="0.25">
      <c r="A275" s="39"/>
      <c r="B275" s="40"/>
      <c r="C275" s="41"/>
      <c r="D275" s="39"/>
      <c r="E275" s="39"/>
      <c r="F275" s="39"/>
      <c r="G275" s="42"/>
      <c r="H275" s="43"/>
      <c r="I275" s="43"/>
      <c r="M275" s="43"/>
      <c r="AN275" s="43"/>
      <c r="AO275" s="43"/>
      <c r="AP275" s="43"/>
      <c r="AQ275" s="43"/>
      <c r="AR275" s="43"/>
      <c r="AS275" s="43"/>
      <c r="AW275" s="43"/>
      <c r="AY275" s="43"/>
      <c r="AZ275" s="43"/>
      <c r="BO275" s="43"/>
      <c r="BP275" s="43"/>
      <c r="BQ275" s="43"/>
      <c r="BR275" s="43"/>
    </row>
    <row r="276" spans="1:70" ht="37.5" customHeight="1" x14ac:dyDescent="0.25">
      <c r="A276" s="39"/>
      <c r="B276" s="40"/>
      <c r="C276" s="41"/>
      <c r="D276" s="39"/>
      <c r="E276" s="39"/>
      <c r="F276" s="39"/>
      <c r="G276" s="42"/>
      <c r="H276" s="43"/>
      <c r="I276" s="43"/>
      <c r="M276" s="43"/>
      <c r="AN276" s="43"/>
      <c r="AO276" s="43"/>
      <c r="AP276" s="43"/>
      <c r="AQ276" s="43"/>
      <c r="AR276" s="43"/>
      <c r="AS276" s="43"/>
      <c r="AW276" s="43"/>
      <c r="AY276" s="43"/>
      <c r="AZ276" s="43"/>
      <c r="BO276" s="43"/>
      <c r="BP276" s="43"/>
      <c r="BQ276" s="43"/>
      <c r="BR276" s="43"/>
    </row>
    <row r="277" spans="1:70" ht="37.5" customHeight="1" x14ac:dyDescent="0.25">
      <c r="A277" s="39"/>
      <c r="B277" s="40"/>
      <c r="C277" s="41"/>
      <c r="D277" s="39"/>
      <c r="E277" s="39"/>
      <c r="F277" s="39"/>
      <c r="G277" s="42"/>
      <c r="H277" s="43"/>
      <c r="I277" s="43"/>
      <c r="M277" s="43"/>
      <c r="AN277" s="43"/>
      <c r="AO277" s="43"/>
      <c r="AP277" s="43"/>
      <c r="AQ277" s="43"/>
      <c r="AR277" s="43"/>
      <c r="AS277" s="43"/>
      <c r="AW277" s="43"/>
      <c r="AY277" s="43"/>
      <c r="AZ277" s="43"/>
      <c r="BO277" s="43"/>
      <c r="BP277" s="43"/>
      <c r="BQ277" s="43"/>
      <c r="BR277" s="43"/>
    </row>
    <row r="278" spans="1:70" ht="37.5" customHeight="1" x14ac:dyDescent="0.25">
      <c r="A278" s="39"/>
      <c r="B278" s="40"/>
      <c r="C278" s="41"/>
      <c r="D278" s="39"/>
      <c r="E278" s="39"/>
      <c r="F278" s="39"/>
      <c r="G278" s="42"/>
      <c r="H278" s="43"/>
      <c r="I278" s="43"/>
      <c r="M278" s="43"/>
      <c r="AN278" s="43"/>
      <c r="AO278" s="43"/>
      <c r="AP278" s="43"/>
      <c r="AQ278" s="43"/>
      <c r="AR278" s="43"/>
      <c r="AS278" s="43"/>
      <c r="AW278" s="43"/>
      <c r="AY278" s="43"/>
      <c r="AZ278" s="43"/>
      <c r="BO278" s="43"/>
      <c r="BP278" s="43"/>
      <c r="BQ278" s="43"/>
      <c r="BR278" s="43"/>
    </row>
    <row r="279" spans="1:70" ht="37.5" customHeight="1" x14ac:dyDescent="0.25">
      <c r="A279" s="39"/>
      <c r="B279" s="40"/>
      <c r="C279" s="41"/>
      <c r="D279" s="39"/>
      <c r="E279" s="39"/>
      <c r="F279" s="39"/>
      <c r="G279" s="42"/>
      <c r="H279" s="43"/>
      <c r="I279" s="43"/>
      <c r="M279" s="43"/>
      <c r="AN279" s="43"/>
      <c r="AO279" s="43"/>
      <c r="AP279" s="43"/>
      <c r="AQ279" s="43"/>
      <c r="AR279" s="43"/>
      <c r="AS279" s="43"/>
      <c r="AW279" s="43"/>
      <c r="AY279" s="43"/>
      <c r="AZ279" s="43"/>
      <c r="BO279" s="43"/>
      <c r="BP279" s="43"/>
      <c r="BQ279" s="43"/>
      <c r="BR279" s="43"/>
    </row>
    <row r="280" spans="1:70" ht="37.5" customHeight="1" x14ac:dyDescent="0.25">
      <c r="A280" s="39"/>
      <c r="B280" s="40"/>
      <c r="C280" s="41"/>
      <c r="D280" s="39"/>
      <c r="E280" s="39"/>
      <c r="F280" s="39"/>
      <c r="G280" s="42"/>
      <c r="H280" s="43"/>
      <c r="I280" s="43"/>
      <c r="M280" s="43"/>
      <c r="AN280" s="43"/>
      <c r="AO280" s="43"/>
      <c r="AP280" s="43"/>
      <c r="AQ280" s="43"/>
      <c r="AR280" s="43"/>
      <c r="AS280" s="43"/>
      <c r="AW280" s="43"/>
      <c r="AY280" s="43"/>
      <c r="AZ280" s="43"/>
      <c r="BO280" s="43"/>
      <c r="BP280" s="43"/>
      <c r="BQ280" s="43"/>
      <c r="BR280" s="43"/>
    </row>
    <row r="281" spans="1:70" ht="37.5" customHeight="1" x14ac:dyDescent="0.25">
      <c r="A281" s="39"/>
      <c r="B281" s="40"/>
      <c r="C281" s="41"/>
      <c r="D281" s="39"/>
      <c r="E281" s="39"/>
      <c r="F281" s="39"/>
      <c r="G281" s="42"/>
      <c r="H281" s="43"/>
      <c r="I281" s="43"/>
      <c r="M281" s="43"/>
      <c r="AN281" s="43"/>
      <c r="AO281" s="43"/>
      <c r="AP281" s="43"/>
      <c r="AQ281" s="43"/>
      <c r="AR281" s="43"/>
      <c r="AS281" s="43"/>
      <c r="AW281" s="43"/>
      <c r="AY281" s="43"/>
      <c r="AZ281" s="43"/>
      <c r="BO281" s="43"/>
      <c r="BP281" s="43"/>
      <c r="BQ281" s="43"/>
      <c r="BR281" s="43"/>
    </row>
    <row r="282" spans="1:70" ht="37.5" customHeight="1" x14ac:dyDescent="0.25">
      <c r="A282" s="39"/>
      <c r="B282" s="40"/>
      <c r="C282" s="41"/>
      <c r="D282" s="39"/>
      <c r="E282" s="39"/>
      <c r="F282" s="39"/>
      <c r="G282" s="42"/>
      <c r="H282" s="43"/>
      <c r="I282" s="43"/>
      <c r="M282" s="43"/>
      <c r="AN282" s="43"/>
      <c r="AO282" s="43"/>
      <c r="AP282" s="43"/>
      <c r="AQ282" s="43"/>
      <c r="AR282" s="43"/>
      <c r="AS282" s="43"/>
      <c r="AW282" s="43"/>
      <c r="AY282" s="43"/>
      <c r="AZ282" s="43"/>
      <c r="BO282" s="43"/>
      <c r="BP282" s="43"/>
      <c r="BQ282" s="43"/>
      <c r="BR282" s="43"/>
    </row>
    <row r="283" spans="1:70" ht="37.5" customHeight="1" x14ac:dyDescent="0.25">
      <c r="A283" s="39"/>
      <c r="B283" s="40"/>
      <c r="C283" s="41"/>
      <c r="D283" s="39"/>
      <c r="E283" s="39"/>
      <c r="F283" s="39"/>
      <c r="G283" s="42"/>
      <c r="H283" s="43"/>
      <c r="I283" s="43"/>
      <c r="M283" s="43"/>
      <c r="AN283" s="43"/>
      <c r="AO283" s="43"/>
      <c r="AP283" s="43"/>
      <c r="AQ283" s="43"/>
      <c r="AR283" s="43"/>
      <c r="AS283" s="43"/>
      <c r="AW283" s="43"/>
      <c r="AY283" s="43"/>
      <c r="AZ283" s="43"/>
      <c r="BO283" s="43"/>
      <c r="BP283" s="43"/>
      <c r="BQ283" s="43"/>
      <c r="BR283" s="43"/>
    </row>
    <row r="284" spans="1:70" ht="37.5" customHeight="1" x14ac:dyDescent="0.25">
      <c r="A284" s="39"/>
      <c r="B284" s="40"/>
      <c r="C284" s="41"/>
      <c r="D284" s="39"/>
      <c r="E284" s="39"/>
      <c r="F284" s="39"/>
      <c r="G284" s="42"/>
      <c r="H284" s="43"/>
      <c r="I284" s="43"/>
      <c r="M284" s="43"/>
      <c r="AN284" s="43"/>
      <c r="AO284" s="43"/>
      <c r="AP284" s="43"/>
      <c r="AQ284" s="43"/>
      <c r="AR284" s="43"/>
      <c r="AS284" s="43"/>
      <c r="AW284" s="43"/>
      <c r="AY284" s="43"/>
      <c r="AZ284" s="43"/>
      <c r="BO284" s="43"/>
      <c r="BP284" s="43"/>
      <c r="BQ284" s="43"/>
      <c r="BR284" s="43"/>
    </row>
    <row r="285" spans="1:70" ht="37.5" customHeight="1" x14ac:dyDescent="0.25">
      <c r="A285" s="39"/>
      <c r="B285" s="40"/>
      <c r="C285" s="41"/>
      <c r="D285" s="39"/>
      <c r="E285" s="39"/>
      <c r="F285" s="39"/>
      <c r="G285" s="42"/>
      <c r="H285" s="43"/>
      <c r="I285" s="43"/>
      <c r="M285" s="43"/>
      <c r="AN285" s="43"/>
      <c r="AO285" s="43"/>
      <c r="AP285" s="43"/>
      <c r="AQ285" s="43"/>
      <c r="AR285" s="43"/>
      <c r="AS285" s="43"/>
      <c r="AW285" s="43"/>
      <c r="AY285" s="43"/>
      <c r="AZ285" s="43"/>
      <c r="BO285" s="43"/>
      <c r="BP285" s="43"/>
      <c r="BQ285" s="43"/>
      <c r="BR285" s="43"/>
    </row>
    <row r="286" spans="1:70" ht="37.5" customHeight="1" x14ac:dyDescent="0.25">
      <c r="A286" s="39"/>
      <c r="B286" s="40"/>
      <c r="C286" s="41"/>
      <c r="D286" s="39"/>
      <c r="E286" s="39"/>
      <c r="F286" s="39"/>
      <c r="G286" s="42"/>
      <c r="H286" s="43"/>
      <c r="I286" s="43"/>
      <c r="M286" s="43"/>
      <c r="AN286" s="43"/>
      <c r="AO286" s="43"/>
      <c r="AP286" s="43"/>
      <c r="AQ286" s="43"/>
      <c r="AR286" s="43"/>
      <c r="AS286" s="43"/>
      <c r="AW286" s="43"/>
      <c r="AY286" s="43"/>
      <c r="AZ286" s="43"/>
      <c r="BO286" s="43"/>
      <c r="BP286" s="43"/>
      <c r="BQ286" s="43"/>
      <c r="BR286" s="43"/>
    </row>
    <row r="287" spans="1:70" ht="37.5" customHeight="1" x14ac:dyDescent="0.25">
      <c r="A287" s="39"/>
      <c r="B287" s="40"/>
      <c r="C287" s="41"/>
      <c r="D287" s="39"/>
      <c r="E287" s="39"/>
      <c r="F287" s="39"/>
      <c r="G287" s="42"/>
      <c r="H287" s="43"/>
      <c r="I287" s="43"/>
      <c r="M287" s="43"/>
      <c r="AN287" s="43"/>
      <c r="AO287" s="43"/>
      <c r="AP287" s="43"/>
      <c r="AQ287" s="43"/>
      <c r="AR287" s="43"/>
      <c r="AS287" s="43"/>
      <c r="AW287" s="43"/>
      <c r="AY287" s="43"/>
      <c r="AZ287" s="43"/>
      <c r="BO287" s="43"/>
      <c r="BP287" s="43"/>
      <c r="BQ287" s="43"/>
      <c r="BR287" s="43"/>
    </row>
    <row r="288" spans="1:70" ht="37.5" customHeight="1" x14ac:dyDescent="0.25">
      <c r="A288" s="39"/>
      <c r="B288" s="40"/>
      <c r="C288" s="41"/>
      <c r="D288" s="39"/>
      <c r="E288" s="39"/>
      <c r="F288" s="39"/>
      <c r="G288" s="42"/>
      <c r="H288" s="43"/>
      <c r="I288" s="43"/>
      <c r="M288" s="43"/>
      <c r="AN288" s="43"/>
      <c r="AO288" s="43"/>
      <c r="AP288" s="43"/>
      <c r="AQ288" s="43"/>
      <c r="AR288" s="43"/>
      <c r="AS288" s="43"/>
      <c r="AW288" s="43"/>
      <c r="AY288" s="43"/>
      <c r="AZ288" s="43"/>
      <c r="BO288" s="43"/>
      <c r="BP288" s="43"/>
      <c r="BQ288" s="43"/>
      <c r="BR288" s="43"/>
    </row>
    <row r="289" spans="1:70" ht="37.5" customHeight="1" x14ac:dyDescent="0.25">
      <c r="A289" s="39"/>
      <c r="B289" s="40"/>
      <c r="C289" s="41"/>
      <c r="D289" s="39"/>
      <c r="E289" s="39"/>
      <c r="F289" s="39"/>
      <c r="G289" s="42"/>
      <c r="H289" s="43"/>
      <c r="I289" s="43"/>
      <c r="M289" s="43"/>
      <c r="AN289" s="43"/>
      <c r="AO289" s="43"/>
      <c r="AP289" s="43"/>
      <c r="AQ289" s="43"/>
      <c r="AR289" s="43"/>
      <c r="AS289" s="43"/>
      <c r="AW289" s="43"/>
      <c r="AY289" s="43"/>
      <c r="AZ289" s="43"/>
      <c r="BO289" s="43"/>
      <c r="BP289" s="43"/>
      <c r="BQ289" s="43"/>
      <c r="BR289" s="43"/>
    </row>
    <row r="290" spans="1:70" ht="37.5" customHeight="1" x14ac:dyDescent="0.25">
      <c r="A290" s="39"/>
      <c r="B290" s="40"/>
      <c r="C290" s="41"/>
      <c r="D290" s="39"/>
      <c r="E290" s="39"/>
      <c r="F290" s="39"/>
      <c r="G290" s="42"/>
      <c r="H290" s="43"/>
      <c r="I290" s="43"/>
      <c r="M290" s="43"/>
      <c r="AN290" s="43"/>
      <c r="AO290" s="43"/>
      <c r="AP290" s="43"/>
      <c r="AQ290" s="43"/>
      <c r="AR290" s="43"/>
      <c r="AS290" s="43"/>
      <c r="AW290" s="43"/>
      <c r="AY290" s="43"/>
      <c r="AZ290" s="43"/>
      <c r="BO290" s="43"/>
      <c r="BP290" s="43"/>
      <c r="BQ290" s="43"/>
      <c r="BR290" s="43"/>
    </row>
    <row r="291" spans="1:70" ht="37.5" customHeight="1" x14ac:dyDescent="0.25">
      <c r="A291" s="39"/>
      <c r="B291" s="40"/>
      <c r="C291" s="41"/>
      <c r="D291" s="39"/>
      <c r="E291" s="39"/>
      <c r="F291" s="39"/>
      <c r="G291" s="42"/>
      <c r="H291" s="43"/>
      <c r="I291" s="43"/>
      <c r="M291" s="43"/>
      <c r="AN291" s="43"/>
      <c r="AO291" s="43"/>
      <c r="AP291" s="43"/>
      <c r="AQ291" s="43"/>
      <c r="AR291" s="43"/>
      <c r="AS291" s="43"/>
      <c r="AW291" s="43"/>
      <c r="AY291" s="43"/>
      <c r="AZ291" s="43"/>
      <c r="BO291" s="43"/>
      <c r="BP291" s="43"/>
      <c r="BQ291" s="43"/>
      <c r="BR291" s="43"/>
    </row>
    <row r="292" spans="1:70" ht="37.5" customHeight="1" x14ac:dyDescent="0.25">
      <c r="A292" s="39"/>
      <c r="B292" s="40"/>
      <c r="C292" s="41"/>
      <c r="D292" s="39"/>
      <c r="E292" s="39"/>
      <c r="F292" s="39"/>
      <c r="G292" s="42"/>
      <c r="H292" s="43"/>
      <c r="I292" s="43"/>
      <c r="M292" s="43"/>
      <c r="AN292" s="43"/>
      <c r="AO292" s="43"/>
      <c r="AP292" s="43"/>
      <c r="AQ292" s="43"/>
      <c r="AR292" s="43"/>
      <c r="AS292" s="43"/>
      <c r="AW292" s="43"/>
      <c r="AY292" s="43"/>
      <c r="AZ292" s="43"/>
      <c r="BO292" s="43"/>
      <c r="BP292" s="43"/>
      <c r="BQ292" s="43"/>
      <c r="BR292" s="43"/>
    </row>
    <row r="293" spans="1:70" ht="37.5" customHeight="1" x14ac:dyDescent="0.25">
      <c r="A293" s="39"/>
      <c r="B293" s="40"/>
      <c r="C293" s="41"/>
      <c r="D293" s="39"/>
      <c r="E293" s="39"/>
      <c r="F293" s="39"/>
      <c r="G293" s="42"/>
      <c r="H293" s="43"/>
      <c r="I293" s="43"/>
      <c r="M293" s="43"/>
      <c r="AN293" s="43"/>
      <c r="AO293" s="43"/>
      <c r="AP293" s="43"/>
      <c r="AQ293" s="43"/>
      <c r="AR293" s="43"/>
      <c r="AS293" s="43"/>
      <c r="AW293" s="43"/>
      <c r="AY293" s="43"/>
      <c r="AZ293" s="43"/>
      <c r="BO293" s="43"/>
      <c r="BP293" s="43"/>
      <c r="BQ293" s="43"/>
      <c r="BR293" s="43"/>
    </row>
    <row r="294" spans="1:70" ht="37.5" customHeight="1" x14ac:dyDescent="0.25">
      <c r="A294" s="39"/>
      <c r="B294" s="40"/>
      <c r="C294" s="41"/>
      <c r="D294" s="39"/>
      <c r="E294" s="39"/>
      <c r="F294" s="39"/>
      <c r="G294" s="42"/>
      <c r="H294" s="43"/>
      <c r="I294" s="43"/>
      <c r="M294" s="43"/>
      <c r="AN294" s="43"/>
      <c r="AO294" s="43"/>
      <c r="AP294" s="43"/>
      <c r="AQ294" s="43"/>
      <c r="AR294" s="43"/>
      <c r="AS294" s="43"/>
      <c r="AW294" s="43"/>
      <c r="AY294" s="43"/>
      <c r="AZ294" s="43"/>
      <c r="BO294" s="43"/>
      <c r="BP294" s="43"/>
      <c r="BQ294" s="43"/>
      <c r="BR294" s="43"/>
    </row>
    <row r="295" spans="1:70" ht="37.5" customHeight="1" x14ac:dyDescent="0.25">
      <c r="A295" s="39"/>
      <c r="B295" s="40"/>
      <c r="C295" s="41"/>
      <c r="D295" s="39"/>
      <c r="E295" s="39"/>
      <c r="F295" s="39"/>
      <c r="G295" s="42"/>
      <c r="H295" s="43"/>
      <c r="I295" s="43"/>
      <c r="M295" s="43"/>
      <c r="AN295" s="43"/>
      <c r="AO295" s="43"/>
      <c r="AP295" s="43"/>
      <c r="AQ295" s="43"/>
      <c r="AR295" s="43"/>
      <c r="AS295" s="43"/>
      <c r="AW295" s="43"/>
      <c r="AY295" s="43"/>
      <c r="AZ295" s="43"/>
      <c r="BO295" s="43"/>
      <c r="BP295" s="43"/>
      <c r="BQ295" s="43"/>
      <c r="BR295" s="43"/>
    </row>
    <row r="296" spans="1:70" ht="37.5" customHeight="1" x14ac:dyDescent="0.25">
      <c r="A296" s="39"/>
      <c r="B296" s="40"/>
      <c r="C296" s="41"/>
      <c r="D296" s="39"/>
      <c r="E296" s="39"/>
      <c r="F296" s="39"/>
      <c r="G296" s="42"/>
      <c r="H296" s="43"/>
      <c r="I296" s="43"/>
      <c r="M296" s="43"/>
      <c r="AN296" s="43"/>
      <c r="AO296" s="43"/>
      <c r="AP296" s="43"/>
      <c r="AQ296" s="43"/>
      <c r="AR296" s="43"/>
      <c r="AS296" s="43"/>
      <c r="AW296" s="43"/>
      <c r="AY296" s="43"/>
      <c r="AZ296" s="43"/>
      <c r="BO296" s="43"/>
      <c r="BP296" s="43"/>
      <c r="BQ296" s="43"/>
      <c r="BR296" s="43"/>
    </row>
    <row r="297" spans="1:70" ht="37.5" customHeight="1" x14ac:dyDescent="0.25">
      <c r="A297" s="39"/>
      <c r="B297" s="40"/>
      <c r="C297" s="41"/>
      <c r="D297" s="39"/>
      <c r="E297" s="39"/>
      <c r="F297" s="39"/>
      <c r="G297" s="42"/>
      <c r="H297" s="43"/>
      <c r="I297" s="43"/>
      <c r="M297" s="43"/>
      <c r="AN297" s="43"/>
      <c r="AO297" s="43"/>
      <c r="AP297" s="43"/>
      <c r="AQ297" s="43"/>
      <c r="AR297" s="43"/>
      <c r="AS297" s="43"/>
      <c r="AW297" s="43"/>
      <c r="AY297" s="43"/>
      <c r="AZ297" s="43"/>
      <c r="BO297" s="43"/>
      <c r="BP297" s="43"/>
      <c r="BQ297" s="43"/>
      <c r="BR297" s="43"/>
    </row>
    <row r="298" spans="1:70" ht="37.5" customHeight="1" x14ac:dyDescent="0.25">
      <c r="A298" s="39"/>
      <c r="B298" s="40"/>
      <c r="C298" s="41"/>
      <c r="D298" s="39"/>
      <c r="E298" s="39"/>
      <c r="F298" s="39"/>
      <c r="G298" s="42"/>
      <c r="H298" s="43"/>
      <c r="I298" s="43"/>
      <c r="M298" s="43"/>
      <c r="AN298" s="43"/>
      <c r="AO298" s="43"/>
      <c r="AP298" s="43"/>
      <c r="AQ298" s="43"/>
      <c r="AR298" s="43"/>
      <c r="AS298" s="43"/>
      <c r="AW298" s="43"/>
      <c r="AY298" s="43"/>
      <c r="AZ298" s="43"/>
      <c r="BO298" s="43"/>
      <c r="BP298" s="43"/>
      <c r="BQ298" s="43"/>
      <c r="BR298" s="43"/>
    </row>
    <row r="299" spans="1:70" ht="37.5" customHeight="1" x14ac:dyDescent="0.25">
      <c r="A299" s="39"/>
      <c r="B299" s="40"/>
      <c r="C299" s="41"/>
      <c r="D299" s="39"/>
      <c r="E299" s="39"/>
      <c r="F299" s="39"/>
      <c r="G299" s="42"/>
      <c r="H299" s="43"/>
      <c r="I299" s="43"/>
      <c r="M299" s="43"/>
      <c r="AN299" s="43"/>
      <c r="AO299" s="43"/>
      <c r="AP299" s="43"/>
      <c r="AQ299" s="43"/>
      <c r="AR299" s="43"/>
      <c r="AS299" s="43"/>
      <c r="AW299" s="43"/>
      <c r="AY299" s="43"/>
      <c r="AZ299" s="43"/>
      <c r="BO299" s="43"/>
      <c r="BP299" s="43"/>
      <c r="BQ299" s="43"/>
      <c r="BR299" s="43"/>
    </row>
    <row r="300" spans="1:70" ht="37.5" customHeight="1" x14ac:dyDescent="0.25">
      <c r="A300" s="39"/>
      <c r="B300" s="40"/>
      <c r="C300" s="41"/>
      <c r="D300" s="39"/>
      <c r="E300" s="39"/>
      <c r="F300" s="39"/>
      <c r="G300" s="42"/>
      <c r="H300" s="43"/>
      <c r="I300" s="43"/>
      <c r="M300" s="43"/>
      <c r="AN300" s="43"/>
      <c r="AO300" s="43"/>
      <c r="AP300" s="43"/>
      <c r="AQ300" s="43"/>
      <c r="AR300" s="43"/>
      <c r="AS300" s="43"/>
      <c r="AW300" s="43"/>
      <c r="AY300" s="43"/>
      <c r="AZ300" s="43"/>
      <c r="BO300" s="43"/>
      <c r="BP300" s="43"/>
      <c r="BQ300" s="43"/>
      <c r="BR300" s="43"/>
    </row>
    <row r="301" spans="1:70" ht="37.5" customHeight="1" x14ac:dyDescent="0.25">
      <c r="A301" s="39"/>
      <c r="B301" s="40"/>
      <c r="C301" s="41"/>
      <c r="D301" s="39"/>
      <c r="E301" s="39"/>
      <c r="F301" s="39"/>
      <c r="G301" s="42"/>
      <c r="H301" s="43"/>
      <c r="I301" s="43"/>
      <c r="M301" s="43"/>
      <c r="AN301" s="43"/>
      <c r="AO301" s="43"/>
      <c r="AP301" s="43"/>
      <c r="AQ301" s="43"/>
      <c r="AR301" s="43"/>
      <c r="AS301" s="43"/>
      <c r="AW301" s="43"/>
      <c r="AY301" s="43"/>
      <c r="AZ301" s="43"/>
      <c r="BO301" s="43"/>
      <c r="BP301" s="43"/>
      <c r="BQ301" s="43"/>
      <c r="BR301" s="43"/>
    </row>
    <row r="302" spans="1:70" ht="37.5" customHeight="1" x14ac:dyDescent="0.25">
      <c r="A302" s="39"/>
      <c r="B302" s="40"/>
      <c r="C302" s="41"/>
      <c r="D302" s="39"/>
      <c r="E302" s="39"/>
      <c r="F302" s="39"/>
      <c r="G302" s="42"/>
      <c r="H302" s="43"/>
      <c r="I302" s="43"/>
      <c r="M302" s="43"/>
      <c r="AN302" s="43"/>
      <c r="AO302" s="43"/>
      <c r="AP302" s="43"/>
      <c r="AQ302" s="43"/>
      <c r="AR302" s="43"/>
      <c r="AS302" s="43"/>
      <c r="AW302" s="43"/>
      <c r="AY302" s="43"/>
      <c r="AZ302" s="43"/>
      <c r="BO302" s="43"/>
      <c r="BP302" s="43"/>
      <c r="BQ302" s="43"/>
      <c r="BR302" s="43"/>
    </row>
    <row r="303" spans="1:70" ht="37.5" customHeight="1" x14ac:dyDescent="0.25">
      <c r="A303" s="39"/>
      <c r="B303" s="40"/>
      <c r="C303" s="41"/>
      <c r="D303" s="39"/>
      <c r="E303" s="39"/>
      <c r="F303" s="39"/>
      <c r="G303" s="42"/>
      <c r="H303" s="43"/>
      <c r="I303" s="43"/>
      <c r="M303" s="43"/>
      <c r="AN303" s="43"/>
      <c r="AO303" s="43"/>
      <c r="AP303" s="43"/>
      <c r="AQ303" s="43"/>
      <c r="AR303" s="43"/>
      <c r="AS303" s="43"/>
      <c r="AW303" s="43"/>
      <c r="AY303" s="43"/>
      <c r="AZ303" s="43"/>
      <c r="BO303" s="43"/>
      <c r="BP303" s="43"/>
      <c r="BQ303" s="43"/>
      <c r="BR303" s="43"/>
    </row>
    <row r="304" spans="1:70" ht="37.5" customHeight="1" x14ac:dyDescent="0.25">
      <c r="A304" s="39"/>
      <c r="B304" s="40"/>
      <c r="C304" s="41"/>
      <c r="D304" s="39"/>
      <c r="E304" s="39"/>
      <c r="F304" s="39"/>
      <c r="G304" s="42"/>
      <c r="H304" s="43"/>
      <c r="I304" s="43"/>
      <c r="M304" s="43"/>
      <c r="AN304" s="43"/>
      <c r="AO304" s="43"/>
      <c r="AP304" s="43"/>
      <c r="AQ304" s="43"/>
      <c r="AR304" s="43"/>
      <c r="AS304" s="43"/>
      <c r="AW304" s="43"/>
      <c r="AY304" s="43"/>
      <c r="AZ304" s="43"/>
      <c r="BO304" s="43"/>
      <c r="BP304" s="43"/>
      <c r="BQ304" s="43"/>
      <c r="BR304" s="43"/>
    </row>
    <row r="305" spans="1:70" ht="37.5" customHeight="1" x14ac:dyDescent="0.25">
      <c r="A305" s="39"/>
      <c r="B305" s="40"/>
      <c r="C305" s="41"/>
      <c r="D305" s="39"/>
      <c r="E305" s="39"/>
      <c r="F305" s="39"/>
      <c r="G305" s="42"/>
      <c r="H305" s="43"/>
      <c r="I305" s="43"/>
      <c r="M305" s="43"/>
      <c r="AN305" s="43"/>
      <c r="AO305" s="43"/>
      <c r="AP305" s="43"/>
      <c r="AQ305" s="43"/>
      <c r="AR305" s="43"/>
      <c r="AS305" s="43"/>
      <c r="AW305" s="43"/>
      <c r="AY305" s="43"/>
      <c r="AZ305" s="43"/>
      <c r="BO305" s="43"/>
      <c r="BP305" s="43"/>
      <c r="BQ305" s="43"/>
      <c r="BR305" s="43"/>
    </row>
    <row r="306" spans="1:70" ht="37.5" customHeight="1" x14ac:dyDescent="0.25">
      <c r="A306" s="39"/>
      <c r="B306" s="40"/>
      <c r="C306" s="41"/>
      <c r="D306" s="39"/>
      <c r="E306" s="39"/>
      <c r="F306" s="39"/>
      <c r="G306" s="42"/>
      <c r="H306" s="43"/>
      <c r="I306" s="43"/>
      <c r="M306" s="43"/>
      <c r="AN306" s="43"/>
      <c r="AO306" s="43"/>
      <c r="AP306" s="43"/>
      <c r="AQ306" s="43"/>
      <c r="AR306" s="43"/>
      <c r="AS306" s="43"/>
      <c r="AW306" s="43"/>
      <c r="AY306" s="43"/>
      <c r="AZ306" s="43"/>
      <c r="BO306" s="43"/>
      <c r="BP306" s="43"/>
      <c r="BQ306" s="43"/>
      <c r="BR306" s="43"/>
    </row>
    <row r="307" spans="1:70" ht="37.5" customHeight="1" x14ac:dyDescent="0.25">
      <c r="A307" s="39"/>
      <c r="B307" s="40"/>
      <c r="C307" s="41"/>
      <c r="D307" s="39"/>
      <c r="E307" s="39"/>
      <c r="F307" s="39"/>
      <c r="G307" s="42"/>
      <c r="H307" s="43"/>
      <c r="I307" s="43"/>
      <c r="M307" s="43"/>
      <c r="AN307" s="43"/>
      <c r="AO307" s="43"/>
      <c r="AP307" s="43"/>
      <c r="AQ307" s="43"/>
      <c r="AR307" s="43"/>
      <c r="AS307" s="43"/>
      <c r="AW307" s="43"/>
      <c r="AY307" s="43"/>
      <c r="AZ307" s="43"/>
      <c r="BO307" s="43"/>
      <c r="BP307" s="43"/>
      <c r="BQ307" s="43"/>
      <c r="BR307" s="43"/>
    </row>
    <row r="308" spans="1:70" ht="37.5" customHeight="1" x14ac:dyDescent="0.25">
      <c r="A308" s="39"/>
      <c r="B308" s="40"/>
      <c r="C308" s="41"/>
      <c r="D308" s="39"/>
      <c r="E308" s="39"/>
      <c r="F308" s="39"/>
      <c r="G308" s="42"/>
      <c r="H308" s="43"/>
      <c r="I308" s="43"/>
      <c r="M308" s="43"/>
      <c r="AN308" s="43"/>
      <c r="AO308" s="43"/>
      <c r="AP308" s="43"/>
      <c r="AQ308" s="43"/>
      <c r="AR308" s="43"/>
      <c r="AS308" s="43"/>
      <c r="AW308" s="43"/>
      <c r="AY308" s="43"/>
      <c r="AZ308" s="43"/>
      <c r="BO308" s="43"/>
      <c r="BP308" s="43"/>
      <c r="BQ308" s="43"/>
      <c r="BR308" s="43"/>
    </row>
    <row r="309" spans="1:70" ht="37.5" customHeight="1" x14ac:dyDescent="0.25">
      <c r="A309" s="39"/>
      <c r="B309" s="40"/>
      <c r="C309" s="41"/>
      <c r="D309" s="39"/>
      <c r="E309" s="39"/>
      <c r="F309" s="39"/>
      <c r="G309" s="42"/>
      <c r="H309" s="43"/>
      <c r="I309" s="43"/>
      <c r="M309" s="43"/>
      <c r="AN309" s="43"/>
      <c r="AO309" s="43"/>
      <c r="AP309" s="43"/>
      <c r="AQ309" s="43"/>
      <c r="AR309" s="43"/>
      <c r="AS309" s="43"/>
      <c r="AW309" s="43"/>
      <c r="AY309" s="43"/>
      <c r="AZ309" s="43"/>
      <c r="BO309" s="43"/>
      <c r="BP309" s="43"/>
      <c r="BQ309" s="43"/>
      <c r="BR309" s="43"/>
    </row>
    <row r="310" spans="1:70" ht="37.5" customHeight="1" x14ac:dyDescent="0.25">
      <c r="A310" s="39"/>
      <c r="B310" s="40"/>
      <c r="C310" s="41"/>
      <c r="D310" s="39"/>
      <c r="E310" s="39"/>
      <c r="F310" s="39"/>
      <c r="G310" s="42"/>
      <c r="H310" s="43"/>
      <c r="I310" s="43"/>
      <c r="M310" s="43"/>
      <c r="AN310" s="43"/>
      <c r="AO310" s="43"/>
      <c r="AP310" s="43"/>
      <c r="AQ310" s="43"/>
      <c r="AR310" s="43"/>
      <c r="AS310" s="43"/>
      <c r="AW310" s="43"/>
      <c r="AY310" s="43"/>
      <c r="AZ310" s="43"/>
      <c r="BO310" s="43"/>
      <c r="BP310" s="43"/>
      <c r="BQ310" s="43"/>
      <c r="BR310" s="43"/>
    </row>
    <row r="311" spans="1:70" ht="37.5" customHeight="1" x14ac:dyDescent="0.25">
      <c r="A311" s="39"/>
      <c r="B311" s="40"/>
      <c r="C311" s="41"/>
      <c r="D311" s="39"/>
      <c r="E311" s="39"/>
      <c r="F311" s="39"/>
      <c r="G311" s="42"/>
      <c r="H311" s="43"/>
      <c r="I311" s="43"/>
      <c r="M311" s="43"/>
      <c r="AN311" s="43"/>
      <c r="AO311" s="43"/>
      <c r="AP311" s="43"/>
      <c r="AQ311" s="43"/>
      <c r="AR311" s="43"/>
      <c r="AS311" s="43"/>
      <c r="AW311" s="43"/>
      <c r="AY311" s="43"/>
      <c r="AZ311" s="43"/>
      <c r="BO311" s="43"/>
      <c r="BP311" s="43"/>
      <c r="BQ311" s="43"/>
      <c r="BR311" s="43"/>
    </row>
    <row r="312" spans="1:70" ht="37.5" customHeight="1" x14ac:dyDescent="0.25">
      <c r="A312" s="39"/>
      <c r="B312" s="40"/>
      <c r="C312" s="41"/>
      <c r="D312" s="39"/>
      <c r="E312" s="39"/>
      <c r="F312" s="39"/>
      <c r="G312" s="42"/>
      <c r="H312" s="43"/>
      <c r="I312" s="43"/>
      <c r="M312" s="43"/>
      <c r="AN312" s="43"/>
      <c r="AO312" s="43"/>
      <c r="AP312" s="43"/>
      <c r="AQ312" s="43"/>
      <c r="AR312" s="43"/>
      <c r="AS312" s="43"/>
      <c r="AW312" s="43"/>
      <c r="AY312" s="43"/>
      <c r="AZ312" s="43"/>
      <c r="BO312" s="43"/>
      <c r="BP312" s="43"/>
      <c r="BQ312" s="43"/>
      <c r="BR312" s="43"/>
    </row>
    <row r="313" spans="1:70" ht="37.5" customHeight="1" x14ac:dyDescent="0.25">
      <c r="A313" s="39"/>
      <c r="B313" s="40"/>
      <c r="C313" s="41"/>
      <c r="D313" s="39"/>
      <c r="E313" s="39"/>
      <c r="F313" s="39"/>
      <c r="G313" s="42"/>
      <c r="H313" s="43"/>
      <c r="I313" s="43"/>
      <c r="M313" s="43"/>
      <c r="AN313" s="43"/>
      <c r="AO313" s="43"/>
      <c r="AP313" s="43"/>
      <c r="AQ313" s="43"/>
      <c r="AR313" s="43"/>
      <c r="AS313" s="43"/>
      <c r="AW313" s="43"/>
      <c r="AY313" s="43"/>
      <c r="AZ313" s="43"/>
      <c r="BO313" s="43"/>
      <c r="BP313" s="43"/>
      <c r="BQ313" s="43"/>
      <c r="BR313" s="43"/>
    </row>
    <row r="314" spans="1:70" ht="37.5" customHeight="1" x14ac:dyDescent="0.25">
      <c r="A314" s="39"/>
      <c r="B314" s="40"/>
      <c r="C314" s="41"/>
      <c r="D314" s="39"/>
      <c r="E314" s="39"/>
      <c r="F314" s="39"/>
      <c r="G314" s="42"/>
      <c r="H314" s="43"/>
      <c r="I314" s="43"/>
      <c r="M314" s="43"/>
      <c r="AN314" s="43"/>
      <c r="AO314" s="43"/>
      <c r="AP314" s="43"/>
      <c r="AQ314" s="43"/>
      <c r="AR314" s="43"/>
      <c r="AS314" s="43"/>
      <c r="AW314" s="43"/>
      <c r="AY314" s="43"/>
      <c r="AZ314" s="43"/>
      <c r="BO314" s="43"/>
      <c r="BP314" s="43"/>
      <c r="BQ314" s="43"/>
      <c r="BR314" s="43"/>
    </row>
    <row r="315" spans="1:70" ht="37.5" customHeight="1" x14ac:dyDescent="0.25">
      <c r="A315" s="39"/>
      <c r="B315" s="40"/>
      <c r="C315" s="41"/>
      <c r="D315" s="39"/>
      <c r="E315" s="39"/>
      <c r="F315" s="39"/>
      <c r="G315" s="42"/>
      <c r="H315" s="43"/>
      <c r="I315" s="43"/>
      <c r="M315" s="43"/>
      <c r="AN315" s="43"/>
      <c r="AO315" s="43"/>
      <c r="AP315" s="43"/>
      <c r="AQ315" s="43"/>
      <c r="AR315" s="43"/>
      <c r="AS315" s="43"/>
      <c r="AW315" s="43"/>
      <c r="AY315" s="43"/>
      <c r="AZ315" s="43"/>
      <c r="BO315" s="43"/>
      <c r="BP315" s="43"/>
      <c r="BQ315" s="43"/>
      <c r="BR315" s="43"/>
    </row>
    <row r="316" spans="1:70" ht="37.5" customHeight="1" x14ac:dyDescent="0.25">
      <c r="A316" s="39"/>
      <c r="B316" s="40"/>
      <c r="C316" s="41"/>
      <c r="D316" s="39"/>
      <c r="E316" s="39"/>
      <c r="F316" s="39"/>
      <c r="G316" s="42"/>
      <c r="H316" s="43"/>
      <c r="I316" s="43"/>
      <c r="M316" s="43"/>
      <c r="AN316" s="43"/>
      <c r="AO316" s="43"/>
      <c r="AP316" s="43"/>
      <c r="AQ316" s="43"/>
      <c r="AR316" s="43"/>
      <c r="AS316" s="43"/>
      <c r="AW316" s="43"/>
      <c r="AY316" s="43"/>
      <c r="AZ316" s="43"/>
      <c r="BO316" s="43"/>
      <c r="BP316" s="43"/>
      <c r="BQ316" s="43"/>
      <c r="BR316" s="43"/>
    </row>
    <row r="317" spans="1:70" ht="37.5" customHeight="1" x14ac:dyDescent="0.25">
      <c r="A317" s="39"/>
      <c r="B317" s="40"/>
      <c r="C317" s="41"/>
      <c r="D317" s="39"/>
      <c r="E317" s="39"/>
      <c r="F317" s="39"/>
      <c r="G317" s="42"/>
      <c r="H317" s="43"/>
      <c r="I317" s="43"/>
      <c r="M317" s="43"/>
      <c r="AN317" s="43"/>
      <c r="AO317" s="43"/>
      <c r="AP317" s="43"/>
      <c r="AQ317" s="43"/>
      <c r="AR317" s="43"/>
      <c r="AS317" s="43"/>
      <c r="AW317" s="43"/>
      <c r="AY317" s="43"/>
      <c r="AZ317" s="43"/>
      <c r="BO317" s="43"/>
      <c r="BP317" s="43"/>
      <c r="BQ317" s="43"/>
      <c r="BR317" s="43"/>
    </row>
    <row r="318" spans="1:70" ht="37.5" customHeight="1" x14ac:dyDescent="0.25">
      <c r="A318" s="39"/>
      <c r="B318" s="40"/>
      <c r="C318" s="41"/>
      <c r="D318" s="39"/>
      <c r="E318" s="39"/>
      <c r="F318" s="39"/>
      <c r="G318" s="42"/>
      <c r="H318" s="43"/>
      <c r="I318" s="43"/>
      <c r="M318" s="43"/>
      <c r="AN318" s="43"/>
      <c r="AO318" s="43"/>
      <c r="AP318" s="43"/>
      <c r="AQ318" s="43"/>
      <c r="AR318" s="43"/>
      <c r="AS318" s="43"/>
      <c r="AW318" s="43"/>
      <c r="AY318" s="43"/>
      <c r="AZ318" s="43"/>
      <c r="BO318" s="43"/>
      <c r="BP318" s="43"/>
      <c r="BQ318" s="43"/>
      <c r="BR318" s="43"/>
    </row>
    <row r="319" spans="1:70" ht="37.5" customHeight="1" x14ac:dyDescent="0.25">
      <c r="A319" s="39"/>
      <c r="B319" s="40"/>
      <c r="C319" s="41"/>
      <c r="D319" s="39"/>
      <c r="E319" s="39"/>
      <c r="F319" s="39"/>
      <c r="G319" s="42"/>
      <c r="H319" s="43"/>
      <c r="I319" s="43"/>
      <c r="M319" s="43"/>
      <c r="AN319" s="43"/>
      <c r="AO319" s="43"/>
      <c r="AP319" s="43"/>
      <c r="AQ319" s="43"/>
      <c r="AR319" s="43"/>
      <c r="AS319" s="43"/>
      <c r="AW319" s="43"/>
      <c r="AY319" s="43"/>
      <c r="AZ319" s="43"/>
      <c r="BO319" s="43"/>
      <c r="BP319" s="43"/>
      <c r="BQ319" s="43"/>
      <c r="BR319" s="43"/>
    </row>
    <row r="320" spans="1:70" ht="37.5" customHeight="1" x14ac:dyDescent="0.25">
      <c r="A320" s="39"/>
      <c r="B320" s="40"/>
      <c r="C320" s="41"/>
      <c r="D320" s="39"/>
      <c r="E320" s="39"/>
      <c r="F320" s="39"/>
      <c r="G320" s="42"/>
      <c r="H320" s="43"/>
      <c r="I320" s="43"/>
      <c r="M320" s="43"/>
      <c r="AN320" s="43"/>
      <c r="AO320" s="43"/>
      <c r="AP320" s="43"/>
      <c r="AQ320" s="43"/>
      <c r="AR320" s="43"/>
      <c r="AS320" s="43"/>
      <c r="AW320" s="43"/>
      <c r="AY320" s="43"/>
      <c r="AZ320" s="43"/>
      <c r="BO320" s="43"/>
      <c r="BP320" s="43"/>
      <c r="BQ320" s="43"/>
      <c r="BR320" s="43"/>
    </row>
    <row r="321" spans="1:70" ht="37.5" customHeight="1" x14ac:dyDescent="0.25">
      <c r="A321" s="39"/>
      <c r="B321" s="40"/>
      <c r="C321" s="41"/>
      <c r="D321" s="39"/>
      <c r="E321" s="39"/>
      <c r="F321" s="39"/>
      <c r="G321" s="42"/>
      <c r="H321" s="43"/>
      <c r="I321" s="43"/>
      <c r="M321" s="43"/>
      <c r="AN321" s="43"/>
      <c r="AO321" s="43"/>
      <c r="AP321" s="43"/>
      <c r="AQ321" s="43"/>
      <c r="AR321" s="43"/>
      <c r="AS321" s="43"/>
      <c r="AW321" s="43"/>
      <c r="AY321" s="43"/>
      <c r="AZ321" s="43"/>
      <c r="BO321" s="43"/>
      <c r="BP321" s="43"/>
      <c r="BQ321" s="43"/>
      <c r="BR321" s="43"/>
    </row>
    <row r="322" spans="1:70" ht="37.5" customHeight="1" x14ac:dyDescent="0.25">
      <c r="A322" s="39"/>
      <c r="B322" s="40"/>
      <c r="C322" s="41"/>
      <c r="D322" s="39"/>
      <c r="E322" s="39"/>
      <c r="F322" s="39"/>
      <c r="G322" s="42"/>
      <c r="H322" s="43"/>
      <c r="I322" s="43"/>
      <c r="M322" s="43"/>
      <c r="AN322" s="43"/>
      <c r="AO322" s="43"/>
      <c r="AP322" s="43"/>
      <c r="AQ322" s="43"/>
      <c r="AR322" s="43"/>
      <c r="AS322" s="43"/>
      <c r="AW322" s="43"/>
      <c r="AY322" s="43"/>
      <c r="AZ322" s="43"/>
      <c r="BO322" s="43"/>
      <c r="BP322" s="43"/>
      <c r="BQ322" s="43"/>
      <c r="BR322" s="43"/>
    </row>
    <row r="323" spans="1:70" ht="37.5" customHeight="1" x14ac:dyDescent="0.25">
      <c r="A323" s="39"/>
      <c r="B323" s="40"/>
      <c r="C323" s="41"/>
      <c r="D323" s="39"/>
      <c r="E323" s="39"/>
      <c r="F323" s="39"/>
      <c r="G323" s="42"/>
      <c r="H323" s="43"/>
      <c r="I323" s="43"/>
      <c r="M323" s="43"/>
      <c r="AN323" s="43"/>
      <c r="AO323" s="43"/>
      <c r="AP323" s="43"/>
      <c r="AQ323" s="43"/>
      <c r="AR323" s="43"/>
      <c r="AS323" s="43"/>
      <c r="AW323" s="43"/>
      <c r="AY323" s="43"/>
      <c r="AZ323" s="43"/>
      <c r="BO323" s="43"/>
      <c r="BP323" s="43"/>
      <c r="BQ323" s="43"/>
      <c r="BR323" s="43"/>
    </row>
    <row r="324" spans="1:70" ht="37.5" customHeight="1" x14ac:dyDescent="0.25">
      <c r="A324" s="39"/>
      <c r="B324" s="40"/>
      <c r="C324" s="41"/>
      <c r="D324" s="39"/>
      <c r="E324" s="39"/>
      <c r="F324" s="39"/>
      <c r="G324" s="42"/>
      <c r="H324" s="43"/>
      <c r="I324" s="43"/>
      <c r="M324" s="43"/>
      <c r="AN324" s="43"/>
      <c r="AO324" s="43"/>
      <c r="AP324" s="43"/>
      <c r="AQ324" s="43"/>
      <c r="AR324" s="43"/>
      <c r="AS324" s="43"/>
      <c r="AW324" s="43"/>
      <c r="AY324" s="43"/>
      <c r="AZ324" s="43"/>
      <c r="BO324" s="43"/>
      <c r="BP324" s="43"/>
      <c r="BQ324" s="43"/>
      <c r="BR324" s="43"/>
    </row>
    <row r="325" spans="1:70" ht="37.5" customHeight="1" x14ac:dyDescent="0.25">
      <c r="A325" s="39"/>
      <c r="B325" s="40"/>
      <c r="C325" s="41"/>
      <c r="D325" s="39"/>
      <c r="E325" s="39"/>
      <c r="F325" s="39"/>
      <c r="G325" s="42"/>
      <c r="H325" s="43"/>
      <c r="I325" s="43"/>
      <c r="M325" s="43"/>
      <c r="AN325" s="43"/>
      <c r="AO325" s="43"/>
      <c r="AP325" s="43"/>
      <c r="AQ325" s="43"/>
      <c r="AR325" s="43"/>
      <c r="AS325" s="43"/>
      <c r="AW325" s="43"/>
      <c r="AY325" s="43"/>
      <c r="AZ325" s="43"/>
      <c r="BO325" s="43"/>
      <c r="BP325" s="43"/>
      <c r="BQ325" s="43"/>
      <c r="BR325" s="43"/>
    </row>
    <row r="326" spans="1:70" ht="37.5" customHeight="1" x14ac:dyDescent="0.25">
      <c r="A326" s="39"/>
      <c r="B326" s="40"/>
      <c r="C326" s="41"/>
      <c r="D326" s="39"/>
      <c r="E326" s="39"/>
      <c r="F326" s="39"/>
      <c r="G326" s="42"/>
      <c r="H326" s="43"/>
      <c r="I326" s="43"/>
      <c r="M326" s="43"/>
      <c r="AN326" s="43"/>
      <c r="AO326" s="43"/>
      <c r="AP326" s="43"/>
      <c r="AQ326" s="43"/>
      <c r="AR326" s="43"/>
      <c r="AS326" s="43"/>
      <c r="AW326" s="43"/>
      <c r="AY326" s="43"/>
      <c r="AZ326" s="43"/>
      <c r="BO326" s="43"/>
      <c r="BP326" s="43"/>
      <c r="BQ326" s="43"/>
      <c r="BR326" s="43"/>
    </row>
    <row r="327" spans="1:70" ht="37.5" customHeight="1" x14ac:dyDescent="0.25">
      <c r="A327" s="39"/>
      <c r="B327" s="40"/>
      <c r="C327" s="41"/>
      <c r="D327" s="39"/>
      <c r="E327" s="39"/>
      <c r="F327" s="39"/>
      <c r="G327" s="42"/>
      <c r="H327" s="43"/>
      <c r="I327" s="43"/>
      <c r="M327" s="43"/>
      <c r="AN327" s="43"/>
      <c r="AO327" s="43"/>
      <c r="AP327" s="43"/>
      <c r="AQ327" s="43"/>
      <c r="AR327" s="43"/>
      <c r="AS327" s="43"/>
      <c r="AW327" s="43"/>
      <c r="AY327" s="43"/>
      <c r="AZ327" s="43"/>
      <c r="BO327" s="43"/>
      <c r="BP327" s="43"/>
      <c r="BQ327" s="43"/>
      <c r="BR327" s="43"/>
    </row>
    <row r="328" spans="1:70" ht="37.5" customHeight="1" x14ac:dyDescent="0.25">
      <c r="A328" s="39"/>
      <c r="B328" s="40"/>
      <c r="C328" s="41"/>
      <c r="D328" s="39"/>
      <c r="E328" s="39"/>
      <c r="F328" s="39"/>
      <c r="G328" s="42"/>
      <c r="H328" s="43"/>
      <c r="I328" s="43"/>
      <c r="M328" s="43"/>
      <c r="AN328" s="43"/>
      <c r="AO328" s="43"/>
      <c r="AP328" s="43"/>
      <c r="AQ328" s="43"/>
      <c r="AR328" s="43"/>
      <c r="AS328" s="43"/>
      <c r="AW328" s="43"/>
      <c r="AY328" s="43"/>
      <c r="AZ328" s="43"/>
      <c r="BO328" s="43"/>
      <c r="BP328" s="43"/>
      <c r="BQ328" s="43"/>
      <c r="BR328" s="43"/>
    </row>
    <row r="329" spans="1:70" ht="37.5" customHeight="1" x14ac:dyDescent="0.25">
      <c r="A329" s="39"/>
      <c r="B329" s="40"/>
      <c r="C329" s="41"/>
      <c r="D329" s="39"/>
      <c r="E329" s="39"/>
      <c r="F329" s="39"/>
      <c r="G329" s="42"/>
      <c r="H329" s="43"/>
      <c r="I329" s="43"/>
      <c r="M329" s="43"/>
      <c r="AN329" s="43"/>
      <c r="AO329" s="43"/>
      <c r="AP329" s="43"/>
      <c r="AQ329" s="43"/>
      <c r="AR329" s="43"/>
      <c r="AS329" s="43"/>
      <c r="AW329" s="43"/>
      <c r="AY329" s="43"/>
      <c r="AZ329" s="43"/>
      <c r="BO329" s="43"/>
      <c r="BP329" s="43"/>
      <c r="BQ329" s="43"/>
      <c r="BR329" s="43"/>
    </row>
    <row r="330" spans="1:70" ht="37.5" customHeight="1" x14ac:dyDescent="0.25">
      <c r="A330" s="39"/>
      <c r="B330" s="40"/>
      <c r="C330" s="41"/>
      <c r="D330" s="39"/>
      <c r="E330" s="39"/>
      <c r="F330" s="39"/>
      <c r="G330" s="42"/>
      <c r="H330" s="43"/>
      <c r="I330" s="43"/>
      <c r="M330" s="43"/>
      <c r="AN330" s="43"/>
      <c r="AO330" s="43"/>
      <c r="AP330" s="43"/>
      <c r="AQ330" s="43"/>
      <c r="AR330" s="43"/>
      <c r="AS330" s="43"/>
      <c r="AW330" s="43"/>
      <c r="AY330" s="43"/>
      <c r="AZ330" s="43"/>
      <c r="BO330" s="43"/>
      <c r="BP330" s="43"/>
      <c r="BQ330" s="43"/>
      <c r="BR330" s="43"/>
    </row>
    <row r="331" spans="1:70" ht="37.5" customHeight="1" x14ac:dyDescent="0.25">
      <c r="A331" s="39"/>
      <c r="B331" s="40"/>
      <c r="C331" s="41"/>
      <c r="D331" s="39"/>
      <c r="E331" s="39"/>
      <c r="F331" s="39"/>
      <c r="G331" s="42"/>
      <c r="H331" s="43"/>
      <c r="I331" s="43"/>
      <c r="M331" s="43"/>
      <c r="AN331" s="43"/>
      <c r="AO331" s="43"/>
      <c r="AP331" s="43"/>
      <c r="AQ331" s="43"/>
      <c r="AR331" s="43"/>
      <c r="AS331" s="43"/>
      <c r="AW331" s="43"/>
      <c r="AY331" s="43"/>
      <c r="AZ331" s="43"/>
      <c r="BO331" s="43"/>
      <c r="BP331" s="43"/>
      <c r="BQ331" s="43"/>
      <c r="BR331" s="43"/>
    </row>
    <row r="332" spans="1:70" ht="37.5" customHeight="1" x14ac:dyDescent="0.25">
      <c r="A332" s="39"/>
      <c r="B332" s="40"/>
      <c r="C332" s="41"/>
      <c r="D332" s="39"/>
      <c r="E332" s="39"/>
      <c r="F332" s="39"/>
      <c r="G332" s="42"/>
      <c r="H332" s="43"/>
      <c r="I332" s="43"/>
      <c r="M332" s="43"/>
      <c r="AN332" s="43"/>
      <c r="AO332" s="43"/>
      <c r="AP332" s="43"/>
      <c r="AQ332" s="43"/>
      <c r="AR332" s="43"/>
      <c r="AS332" s="43"/>
      <c r="AW332" s="43"/>
      <c r="AY332" s="43"/>
      <c r="AZ332" s="43"/>
      <c r="BO332" s="43"/>
      <c r="BP332" s="43"/>
      <c r="BQ332" s="43"/>
      <c r="BR332" s="43"/>
    </row>
    <row r="333" spans="1:70" ht="37.5" customHeight="1" x14ac:dyDescent="0.25">
      <c r="A333" s="39"/>
      <c r="B333" s="40"/>
      <c r="C333" s="41"/>
      <c r="D333" s="39"/>
      <c r="E333" s="39"/>
      <c r="F333" s="39"/>
      <c r="G333" s="42"/>
      <c r="H333" s="43"/>
      <c r="I333" s="43"/>
      <c r="M333" s="43"/>
      <c r="AN333" s="43"/>
      <c r="AO333" s="43"/>
      <c r="AP333" s="43"/>
      <c r="AQ333" s="43"/>
      <c r="AR333" s="43"/>
      <c r="AS333" s="43"/>
      <c r="AW333" s="43"/>
      <c r="AY333" s="43"/>
      <c r="AZ333" s="43"/>
      <c r="BO333" s="43"/>
      <c r="BP333" s="43"/>
      <c r="BQ333" s="43"/>
      <c r="BR333" s="43"/>
    </row>
    <row r="334" spans="1:70" ht="37.5" customHeight="1" x14ac:dyDescent="0.25">
      <c r="A334" s="39"/>
      <c r="B334" s="40"/>
      <c r="C334" s="41"/>
      <c r="D334" s="39"/>
      <c r="E334" s="39"/>
      <c r="F334" s="39"/>
      <c r="G334" s="42"/>
      <c r="H334" s="43"/>
      <c r="I334" s="43"/>
      <c r="M334" s="43"/>
      <c r="AN334" s="43"/>
      <c r="AO334" s="43"/>
      <c r="AP334" s="43"/>
      <c r="AQ334" s="43"/>
      <c r="AR334" s="43"/>
      <c r="AS334" s="43"/>
      <c r="AW334" s="43"/>
      <c r="AY334" s="43"/>
      <c r="AZ334" s="43"/>
      <c r="BO334" s="43"/>
      <c r="BP334" s="43"/>
      <c r="BQ334" s="43"/>
      <c r="BR334" s="43"/>
    </row>
    <row r="335" spans="1:70" ht="37.5" customHeight="1" x14ac:dyDescent="0.25">
      <c r="A335" s="39"/>
      <c r="B335" s="40"/>
      <c r="C335" s="41"/>
      <c r="D335" s="39"/>
      <c r="E335" s="39"/>
      <c r="F335" s="39"/>
      <c r="G335" s="42"/>
      <c r="H335" s="43"/>
      <c r="I335" s="43"/>
      <c r="M335" s="43"/>
      <c r="AN335" s="43"/>
      <c r="AO335" s="43"/>
      <c r="AP335" s="43"/>
      <c r="AQ335" s="43"/>
      <c r="AR335" s="43"/>
      <c r="AS335" s="43"/>
      <c r="AW335" s="43"/>
      <c r="AY335" s="43"/>
      <c r="AZ335" s="43"/>
      <c r="BO335" s="43"/>
      <c r="BP335" s="43"/>
      <c r="BQ335" s="43"/>
      <c r="BR335" s="43"/>
    </row>
    <row r="336" spans="1:70" ht="37.5" customHeight="1" x14ac:dyDescent="0.25">
      <c r="A336" s="39"/>
      <c r="B336" s="40"/>
      <c r="C336" s="41"/>
      <c r="D336" s="39"/>
      <c r="E336" s="39"/>
      <c r="F336" s="39"/>
      <c r="G336" s="42"/>
      <c r="H336" s="43"/>
      <c r="I336" s="43"/>
      <c r="M336" s="43"/>
      <c r="AN336" s="43"/>
      <c r="AO336" s="43"/>
      <c r="AP336" s="43"/>
      <c r="AQ336" s="43"/>
      <c r="AR336" s="43"/>
      <c r="AS336" s="43"/>
      <c r="AW336" s="43"/>
      <c r="AY336" s="43"/>
      <c r="AZ336" s="43"/>
      <c r="BO336" s="43"/>
      <c r="BP336" s="43"/>
      <c r="BQ336" s="43"/>
      <c r="BR336" s="43"/>
    </row>
    <row r="337" spans="1:70" ht="37.5" customHeight="1" x14ac:dyDescent="0.25">
      <c r="A337" s="39"/>
      <c r="B337" s="40"/>
      <c r="C337" s="41"/>
      <c r="D337" s="39"/>
      <c r="E337" s="39"/>
      <c r="F337" s="39"/>
      <c r="G337" s="42"/>
      <c r="H337" s="43"/>
      <c r="I337" s="43"/>
      <c r="M337" s="43"/>
      <c r="AN337" s="43"/>
      <c r="AO337" s="43"/>
      <c r="AP337" s="43"/>
      <c r="AQ337" s="43"/>
      <c r="AR337" s="43"/>
      <c r="AS337" s="43"/>
      <c r="AW337" s="43"/>
      <c r="AY337" s="43"/>
      <c r="AZ337" s="43"/>
      <c r="BO337" s="43"/>
      <c r="BP337" s="43"/>
      <c r="BQ337" s="43"/>
      <c r="BR337" s="43"/>
    </row>
    <row r="338" spans="1:70" ht="37.5" customHeight="1" x14ac:dyDescent="0.25">
      <c r="A338" s="39"/>
      <c r="B338" s="40"/>
      <c r="C338" s="41"/>
      <c r="D338" s="39"/>
      <c r="E338" s="39"/>
      <c r="F338" s="39"/>
      <c r="G338" s="42"/>
      <c r="H338" s="43"/>
      <c r="I338" s="43"/>
      <c r="M338" s="43"/>
      <c r="AN338" s="43"/>
      <c r="AO338" s="43"/>
      <c r="AP338" s="43"/>
      <c r="AQ338" s="43"/>
      <c r="AR338" s="43"/>
      <c r="AS338" s="43"/>
      <c r="AW338" s="43"/>
      <c r="AY338" s="43"/>
      <c r="AZ338" s="43"/>
      <c r="BO338" s="43"/>
      <c r="BP338" s="43"/>
      <c r="BQ338" s="43"/>
      <c r="BR338" s="43"/>
    </row>
    <row r="339" spans="1:70" ht="37.5" customHeight="1" x14ac:dyDescent="0.25">
      <c r="A339" s="39"/>
      <c r="B339" s="40"/>
      <c r="C339" s="41"/>
      <c r="D339" s="39"/>
      <c r="E339" s="39"/>
      <c r="F339" s="39"/>
      <c r="G339" s="42"/>
      <c r="H339" s="43"/>
      <c r="I339" s="43"/>
      <c r="M339" s="43"/>
      <c r="AN339" s="43"/>
      <c r="AO339" s="43"/>
      <c r="AP339" s="43"/>
      <c r="AQ339" s="43"/>
      <c r="AR339" s="43"/>
      <c r="AS339" s="43"/>
      <c r="AW339" s="43"/>
      <c r="AY339" s="43"/>
      <c r="AZ339" s="43"/>
      <c r="BO339" s="43"/>
      <c r="BP339" s="43"/>
      <c r="BQ339" s="43"/>
      <c r="BR339" s="43"/>
    </row>
    <row r="340" spans="1:70" ht="37.5" customHeight="1" x14ac:dyDescent="0.25">
      <c r="A340" s="39"/>
      <c r="B340" s="40"/>
      <c r="C340" s="41"/>
      <c r="D340" s="39"/>
      <c r="E340" s="39"/>
      <c r="F340" s="39"/>
      <c r="G340" s="42"/>
      <c r="H340" s="43"/>
      <c r="I340" s="43"/>
      <c r="M340" s="43"/>
      <c r="AN340" s="43"/>
      <c r="AO340" s="43"/>
      <c r="AP340" s="43"/>
      <c r="AQ340" s="43"/>
      <c r="AR340" s="43"/>
      <c r="AS340" s="43"/>
      <c r="AW340" s="43"/>
      <c r="AY340" s="43"/>
      <c r="AZ340" s="43"/>
      <c r="BO340" s="43"/>
      <c r="BP340" s="43"/>
      <c r="BQ340" s="43"/>
      <c r="BR340" s="43"/>
    </row>
    <row r="341" spans="1:70" ht="37.5" customHeight="1" x14ac:dyDescent="0.25">
      <c r="A341" s="39"/>
      <c r="B341" s="40"/>
      <c r="C341" s="41"/>
      <c r="D341" s="39"/>
      <c r="E341" s="39"/>
      <c r="F341" s="39"/>
      <c r="G341" s="42"/>
      <c r="H341" s="43"/>
      <c r="I341" s="43"/>
      <c r="M341" s="43"/>
      <c r="AN341" s="43"/>
      <c r="AO341" s="43"/>
      <c r="AP341" s="43"/>
      <c r="AQ341" s="43"/>
      <c r="AR341" s="43"/>
      <c r="AS341" s="43"/>
      <c r="AW341" s="43"/>
      <c r="AY341" s="43"/>
      <c r="AZ341" s="43"/>
      <c r="BO341" s="43"/>
      <c r="BP341" s="43"/>
      <c r="BQ341" s="43"/>
      <c r="BR341" s="43"/>
    </row>
    <row r="342" spans="1:70" ht="37.5" customHeight="1" x14ac:dyDescent="0.25">
      <c r="A342" s="39"/>
      <c r="B342" s="40"/>
      <c r="C342" s="41"/>
      <c r="D342" s="39"/>
      <c r="E342" s="39"/>
      <c r="F342" s="39"/>
      <c r="G342" s="42"/>
      <c r="H342" s="43"/>
      <c r="I342" s="43"/>
      <c r="M342" s="43"/>
      <c r="AN342" s="43"/>
      <c r="AO342" s="43"/>
      <c r="AP342" s="43"/>
      <c r="AQ342" s="43"/>
      <c r="AR342" s="43"/>
      <c r="AS342" s="43"/>
      <c r="AW342" s="43"/>
      <c r="AY342" s="43"/>
      <c r="AZ342" s="43"/>
      <c r="BO342" s="43"/>
      <c r="BP342" s="43"/>
      <c r="BQ342" s="43"/>
      <c r="BR342" s="43"/>
    </row>
    <row r="343" spans="1:70" ht="37.5" customHeight="1" x14ac:dyDescent="0.25">
      <c r="A343" s="39"/>
      <c r="B343" s="40"/>
      <c r="C343" s="41"/>
      <c r="D343" s="39"/>
      <c r="E343" s="39"/>
      <c r="F343" s="39"/>
      <c r="G343" s="42"/>
      <c r="H343" s="43"/>
      <c r="I343" s="43"/>
      <c r="M343" s="43"/>
      <c r="AN343" s="43"/>
      <c r="AO343" s="43"/>
      <c r="AP343" s="43"/>
      <c r="AQ343" s="43"/>
      <c r="AR343" s="43"/>
      <c r="AS343" s="43"/>
      <c r="AW343" s="43"/>
      <c r="AY343" s="43"/>
      <c r="AZ343" s="43"/>
      <c r="BO343" s="43"/>
      <c r="BP343" s="43"/>
      <c r="BQ343" s="43"/>
      <c r="BR343" s="43"/>
    </row>
    <row r="344" spans="1:70" ht="37.5" customHeight="1" x14ac:dyDescent="0.25">
      <c r="A344" s="39"/>
      <c r="B344" s="40"/>
      <c r="C344" s="41"/>
      <c r="D344" s="39"/>
      <c r="E344" s="39"/>
      <c r="F344" s="39"/>
      <c r="G344" s="42"/>
      <c r="H344" s="43"/>
      <c r="I344" s="43"/>
      <c r="M344" s="43"/>
      <c r="AN344" s="43"/>
      <c r="AO344" s="43"/>
      <c r="AP344" s="43"/>
      <c r="AQ344" s="43"/>
      <c r="AR344" s="43"/>
      <c r="AS344" s="43"/>
      <c r="AW344" s="43"/>
      <c r="AY344" s="43"/>
      <c r="AZ344" s="43"/>
      <c r="BO344" s="43"/>
      <c r="BP344" s="43"/>
      <c r="BQ344" s="43"/>
      <c r="BR344" s="43"/>
    </row>
    <row r="345" spans="1:70" ht="37.5" customHeight="1" x14ac:dyDescent="0.25">
      <c r="A345" s="39"/>
      <c r="B345" s="40"/>
      <c r="C345" s="41"/>
      <c r="D345" s="39"/>
      <c r="E345" s="39"/>
      <c r="F345" s="39"/>
      <c r="G345" s="42"/>
      <c r="H345" s="43"/>
      <c r="I345" s="43"/>
      <c r="M345" s="43"/>
      <c r="AN345" s="43"/>
      <c r="AO345" s="43"/>
      <c r="AP345" s="43"/>
      <c r="AQ345" s="43"/>
      <c r="AR345" s="43"/>
      <c r="AS345" s="43"/>
      <c r="AW345" s="43"/>
      <c r="AY345" s="43"/>
      <c r="AZ345" s="43"/>
      <c r="BO345" s="43"/>
      <c r="BP345" s="43"/>
      <c r="BQ345" s="43"/>
      <c r="BR345" s="43"/>
    </row>
    <row r="346" spans="1:70" ht="37.5" customHeight="1" x14ac:dyDescent="0.25">
      <c r="A346" s="39"/>
      <c r="B346" s="40"/>
      <c r="C346" s="41"/>
      <c r="D346" s="39"/>
      <c r="E346" s="39"/>
      <c r="F346" s="39"/>
      <c r="G346" s="42"/>
      <c r="H346" s="43"/>
      <c r="I346" s="43"/>
      <c r="M346" s="43"/>
      <c r="AN346" s="43"/>
      <c r="AO346" s="43"/>
      <c r="AP346" s="43"/>
      <c r="AQ346" s="43"/>
      <c r="AR346" s="43"/>
      <c r="AS346" s="43"/>
      <c r="AW346" s="43"/>
      <c r="AY346" s="43"/>
      <c r="AZ346" s="43"/>
      <c r="BO346" s="43"/>
      <c r="BP346" s="43"/>
      <c r="BQ346" s="43"/>
      <c r="BR346" s="43"/>
    </row>
    <row r="347" spans="1:70" ht="37.5" customHeight="1" x14ac:dyDescent="0.25">
      <c r="A347" s="39"/>
      <c r="B347" s="40"/>
      <c r="C347" s="41"/>
      <c r="D347" s="39"/>
      <c r="E347" s="39"/>
      <c r="F347" s="39"/>
      <c r="G347" s="42"/>
      <c r="H347" s="43"/>
      <c r="I347" s="43"/>
      <c r="M347" s="43"/>
      <c r="AN347" s="43"/>
      <c r="AO347" s="43"/>
      <c r="AP347" s="43"/>
      <c r="AQ347" s="43"/>
      <c r="AR347" s="43"/>
      <c r="AS347" s="43"/>
      <c r="AW347" s="43"/>
      <c r="AY347" s="43"/>
      <c r="AZ347" s="43"/>
      <c r="BO347" s="43"/>
      <c r="BP347" s="43"/>
      <c r="BQ347" s="43"/>
      <c r="BR347" s="43"/>
    </row>
    <row r="348" spans="1:70" ht="37.5" customHeight="1" x14ac:dyDescent="0.25">
      <c r="A348" s="39"/>
      <c r="B348" s="40"/>
      <c r="C348" s="41"/>
      <c r="D348" s="39"/>
      <c r="E348" s="39"/>
      <c r="F348" s="39"/>
      <c r="G348" s="42"/>
      <c r="H348" s="43"/>
      <c r="I348" s="43"/>
      <c r="M348" s="43"/>
      <c r="AN348" s="43"/>
      <c r="AO348" s="43"/>
      <c r="AP348" s="43"/>
      <c r="AQ348" s="43"/>
      <c r="AR348" s="43"/>
      <c r="AS348" s="43"/>
      <c r="AW348" s="43"/>
      <c r="AY348" s="43"/>
      <c r="AZ348" s="43"/>
      <c r="BO348" s="43"/>
      <c r="BP348" s="43"/>
      <c r="BQ348" s="43"/>
      <c r="BR348" s="43"/>
    </row>
    <row r="349" spans="1:70" ht="37.5" customHeight="1" x14ac:dyDescent="0.25">
      <c r="A349" s="39"/>
      <c r="B349" s="40"/>
      <c r="C349" s="41"/>
      <c r="D349" s="39"/>
      <c r="E349" s="39"/>
      <c r="F349" s="39"/>
      <c r="G349" s="42"/>
      <c r="H349" s="43"/>
      <c r="I349" s="43"/>
      <c r="M349" s="43"/>
      <c r="AN349" s="43"/>
      <c r="AO349" s="43"/>
      <c r="AP349" s="43"/>
      <c r="AQ349" s="43"/>
      <c r="AR349" s="43"/>
      <c r="AS349" s="43"/>
      <c r="AW349" s="43"/>
      <c r="AY349" s="43"/>
      <c r="AZ349" s="43"/>
      <c r="BO349" s="43"/>
      <c r="BP349" s="43"/>
      <c r="BQ349" s="43"/>
      <c r="BR349" s="43"/>
    </row>
    <row r="350" spans="1:70" ht="37.5" customHeight="1" x14ac:dyDescent="0.25">
      <c r="A350" s="39"/>
      <c r="B350" s="40"/>
      <c r="C350" s="41"/>
      <c r="D350" s="39"/>
      <c r="E350" s="39"/>
      <c r="F350" s="39"/>
      <c r="G350" s="42"/>
      <c r="H350" s="43"/>
      <c r="I350" s="43"/>
      <c r="M350" s="43"/>
      <c r="AN350" s="43"/>
      <c r="AO350" s="43"/>
      <c r="AP350" s="43"/>
      <c r="AQ350" s="43"/>
      <c r="AR350" s="43"/>
      <c r="AS350" s="43"/>
      <c r="AW350" s="43"/>
      <c r="AY350" s="43"/>
      <c r="AZ350" s="43"/>
      <c r="BO350" s="43"/>
      <c r="BP350" s="43"/>
      <c r="BQ350" s="43"/>
      <c r="BR350" s="43"/>
    </row>
    <row r="351" spans="1:70" ht="37.5" customHeight="1" x14ac:dyDescent="0.25">
      <c r="A351" s="39"/>
      <c r="B351" s="40"/>
      <c r="C351" s="41"/>
      <c r="D351" s="39"/>
      <c r="E351" s="39"/>
      <c r="F351" s="39"/>
      <c r="G351" s="42"/>
      <c r="H351" s="43"/>
      <c r="I351" s="43"/>
      <c r="M351" s="43"/>
      <c r="AN351" s="43"/>
      <c r="AO351" s="43"/>
      <c r="AP351" s="43"/>
      <c r="AQ351" s="43"/>
      <c r="AR351" s="43"/>
      <c r="AS351" s="43"/>
      <c r="AW351" s="43"/>
      <c r="AY351" s="43"/>
      <c r="AZ351" s="43"/>
      <c r="BO351" s="43"/>
      <c r="BP351" s="43"/>
      <c r="BQ351" s="43"/>
      <c r="BR351" s="43"/>
    </row>
    <row r="352" spans="1:70" ht="37.5" customHeight="1" x14ac:dyDescent="0.25">
      <c r="A352" s="39"/>
      <c r="B352" s="40"/>
      <c r="C352" s="41"/>
      <c r="D352" s="39"/>
      <c r="E352" s="39"/>
      <c r="F352" s="39"/>
      <c r="G352" s="42"/>
      <c r="H352" s="43"/>
      <c r="I352" s="43"/>
      <c r="M352" s="43"/>
      <c r="AN352" s="43"/>
      <c r="AO352" s="43"/>
      <c r="AP352" s="43"/>
      <c r="AQ352" s="43"/>
      <c r="AR352" s="43"/>
      <c r="AS352" s="43"/>
      <c r="AW352" s="43"/>
      <c r="AY352" s="43"/>
      <c r="AZ352" s="43"/>
      <c r="BO352" s="43"/>
      <c r="BP352" s="43"/>
      <c r="BQ352" s="43"/>
      <c r="BR352" s="43"/>
    </row>
    <row r="353" spans="1:70" ht="37.5" customHeight="1" x14ac:dyDescent="0.25">
      <c r="A353" s="39"/>
      <c r="B353" s="40"/>
      <c r="C353" s="41"/>
      <c r="D353" s="39"/>
      <c r="E353" s="39"/>
      <c r="F353" s="39"/>
      <c r="G353" s="42"/>
      <c r="H353" s="43"/>
      <c r="I353" s="43"/>
      <c r="M353" s="43"/>
      <c r="AN353" s="43"/>
      <c r="AO353" s="43"/>
      <c r="AP353" s="43"/>
      <c r="AQ353" s="43"/>
      <c r="AR353" s="43"/>
      <c r="AS353" s="43"/>
      <c r="AW353" s="43"/>
      <c r="AY353" s="43"/>
      <c r="AZ353" s="43"/>
      <c r="BO353" s="43"/>
      <c r="BP353" s="43"/>
      <c r="BQ353" s="43"/>
      <c r="BR353" s="43"/>
    </row>
    <row r="354" spans="1:70" ht="37.5" customHeight="1" x14ac:dyDescent="0.25">
      <c r="A354" s="39"/>
      <c r="B354" s="40"/>
      <c r="C354" s="41"/>
      <c r="D354" s="39"/>
      <c r="E354" s="39"/>
      <c r="F354" s="39"/>
      <c r="G354" s="42"/>
      <c r="H354" s="43"/>
      <c r="I354" s="43"/>
      <c r="M354" s="43"/>
      <c r="AN354" s="43"/>
      <c r="AO354" s="43"/>
      <c r="AP354" s="43"/>
      <c r="AQ354" s="43"/>
      <c r="AR354" s="43"/>
      <c r="AS354" s="43"/>
      <c r="AW354" s="43"/>
      <c r="AY354" s="43"/>
      <c r="AZ354" s="43"/>
      <c r="BO354" s="43"/>
      <c r="BP354" s="43"/>
      <c r="BQ354" s="43"/>
      <c r="BR354" s="43"/>
    </row>
    <row r="355" spans="1:70" ht="37.5" customHeight="1" x14ac:dyDescent="0.25">
      <c r="A355" s="39"/>
      <c r="B355" s="40"/>
      <c r="C355" s="41"/>
      <c r="D355" s="39"/>
      <c r="E355" s="39"/>
      <c r="F355" s="39"/>
      <c r="G355" s="42"/>
      <c r="H355" s="43"/>
      <c r="I355" s="43"/>
      <c r="M355" s="43"/>
      <c r="AN355" s="43"/>
      <c r="AO355" s="43"/>
      <c r="AP355" s="43"/>
      <c r="AQ355" s="43"/>
      <c r="AR355" s="43"/>
      <c r="AS355" s="43"/>
      <c r="AW355" s="43"/>
      <c r="AY355" s="43"/>
      <c r="AZ355" s="43"/>
      <c r="BO355" s="43"/>
      <c r="BP355" s="43"/>
      <c r="BQ355" s="43"/>
      <c r="BR355" s="43"/>
    </row>
    <row r="356" spans="1:70" ht="37.5" customHeight="1" x14ac:dyDescent="0.25">
      <c r="A356" s="39"/>
      <c r="B356" s="40"/>
      <c r="C356" s="41"/>
      <c r="D356" s="39"/>
      <c r="E356" s="39"/>
      <c r="F356" s="39"/>
      <c r="G356" s="42"/>
      <c r="H356" s="43"/>
      <c r="I356" s="43"/>
      <c r="M356" s="43"/>
      <c r="AN356" s="43"/>
      <c r="AO356" s="43"/>
      <c r="AP356" s="43"/>
      <c r="AQ356" s="43"/>
      <c r="AR356" s="43"/>
      <c r="AS356" s="43"/>
      <c r="AW356" s="43"/>
      <c r="AY356" s="43"/>
      <c r="AZ356" s="43"/>
      <c r="BO356" s="43"/>
      <c r="BP356" s="43"/>
      <c r="BQ356" s="43"/>
      <c r="BR356" s="43"/>
    </row>
    <row r="357" spans="1:70" ht="37.5" customHeight="1" x14ac:dyDescent="0.25">
      <c r="A357" s="39"/>
      <c r="B357" s="40"/>
      <c r="C357" s="41"/>
      <c r="D357" s="39"/>
      <c r="E357" s="39"/>
      <c r="F357" s="39"/>
      <c r="G357" s="42"/>
      <c r="H357" s="43"/>
      <c r="I357" s="43"/>
      <c r="M357" s="43"/>
      <c r="AN357" s="43"/>
      <c r="AO357" s="43"/>
      <c r="AP357" s="43"/>
      <c r="AQ357" s="43"/>
      <c r="AR357" s="43"/>
      <c r="AS357" s="43"/>
      <c r="AW357" s="43"/>
      <c r="AY357" s="43"/>
      <c r="AZ357" s="43"/>
      <c r="BO357" s="43"/>
      <c r="BP357" s="43"/>
      <c r="BQ357" s="43"/>
      <c r="BR357" s="43"/>
    </row>
    <row r="358" spans="1:70" ht="37.5" customHeight="1" x14ac:dyDescent="0.25">
      <c r="A358" s="39"/>
      <c r="B358" s="40"/>
      <c r="C358" s="41"/>
      <c r="D358" s="39"/>
      <c r="E358" s="39"/>
      <c r="F358" s="39"/>
      <c r="G358" s="42"/>
      <c r="H358" s="43"/>
      <c r="I358" s="43"/>
      <c r="M358" s="43"/>
      <c r="AN358" s="43"/>
      <c r="AO358" s="43"/>
      <c r="AP358" s="43"/>
      <c r="AQ358" s="43"/>
      <c r="AR358" s="43"/>
      <c r="AS358" s="43"/>
      <c r="AW358" s="43"/>
      <c r="AY358" s="43"/>
      <c r="AZ358" s="43"/>
      <c r="BO358" s="43"/>
      <c r="BP358" s="43"/>
      <c r="BQ358" s="43"/>
      <c r="BR358" s="43"/>
    </row>
    <row r="359" spans="1:70" ht="37.5" customHeight="1" x14ac:dyDescent="0.25">
      <c r="A359" s="39"/>
      <c r="B359" s="40"/>
      <c r="C359" s="41"/>
      <c r="D359" s="39"/>
      <c r="E359" s="39"/>
      <c r="F359" s="39"/>
      <c r="G359" s="42"/>
      <c r="H359" s="43"/>
      <c r="I359" s="43"/>
      <c r="M359" s="43"/>
      <c r="AN359" s="43"/>
      <c r="AO359" s="43"/>
      <c r="AP359" s="43"/>
      <c r="AQ359" s="43"/>
      <c r="AR359" s="43"/>
      <c r="AS359" s="43"/>
      <c r="AW359" s="43"/>
      <c r="AY359" s="43"/>
      <c r="AZ359" s="43"/>
      <c r="BO359" s="43"/>
      <c r="BP359" s="43"/>
      <c r="BQ359" s="43"/>
      <c r="BR359" s="43"/>
    </row>
    <row r="360" spans="1:70" ht="37.5" customHeight="1" x14ac:dyDescent="0.25">
      <c r="A360" s="39"/>
      <c r="B360" s="40"/>
      <c r="C360" s="41"/>
      <c r="D360" s="39"/>
      <c r="E360" s="39"/>
      <c r="F360" s="39"/>
      <c r="G360" s="42"/>
      <c r="H360" s="43"/>
      <c r="I360" s="43"/>
      <c r="M360" s="43"/>
      <c r="AN360" s="43"/>
      <c r="AO360" s="43"/>
      <c r="AP360" s="43"/>
      <c r="AQ360" s="43"/>
      <c r="AR360" s="43"/>
      <c r="AS360" s="43"/>
      <c r="AW360" s="43"/>
      <c r="AY360" s="43"/>
      <c r="AZ360" s="43"/>
      <c r="BO360" s="43"/>
      <c r="BP360" s="43"/>
      <c r="BQ360" s="43"/>
      <c r="BR360" s="43"/>
    </row>
    <row r="361" spans="1:70" ht="37.5" customHeight="1" x14ac:dyDescent="0.25">
      <c r="A361" s="39"/>
      <c r="B361" s="40"/>
      <c r="C361" s="41"/>
      <c r="D361" s="39"/>
      <c r="E361" s="39"/>
      <c r="F361" s="39"/>
      <c r="G361" s="42"/>
      <c r="H361" s="43"/>
      <c r="I361" s="43"/>
      <c r="M361" s="43"/>
      <c r="AN361" s="43"/>
      <c r="AO361" s="43"/>
      <c r="AP361" s="43"/>
      <c r="AQ361" s="43"/>
      <c r="AR361" s="43"/>
      <c r="AS361" s="43"/>
      <c r="AW361" s="43"/>
      <c r="AY361" s="43"/>
      <c r="AZ361" s="43"/>
      <c r="BO361" s="43"/>
      <c r="BP361" s="43"/>
      <c r="BQ361" s="43"/>
      <c r="BR361" s="43"/>
    </row>
    <row r="362" spans="1:70" ht="37.5" customHeight="1" x14ac:dyDescent="0.25">
      <c r="A362" s="39"/>
      <c r="B362" s="40"/>
      <c r="C362" s="41"/>
      <c r="D362" s="39"/>
      <c r="E362" s="39"/>
      <c r="F362" s="39"/>
      <c r="G362" s="42"/>
      <c r="H362" s="43"/>
      <c r="I362" s="43"/>
      <c r="M362" s="43"/>
      <c r="AN362" s="43"/>
      <c r="AO362" s="43"/>
      <c r="AP362" s="43"/>
      <c r="AQ362" s="43"/>
      <c r="AR362" s="43"/>
      <c r="AS362" s="43"/>
      <c r="AW362" s="43"/>
      <c r="AY362" s="43"/>
      <c r="AZ362" s="43"/>
      <c r="BO362" s="43"/>
      <c r="BP362" s="43"/>
      <c r="BQ362" s="43"/>
      <c r="BR362" s="43"/>
    </row>
    <row r="363" spans="1:70" ht="37.5" customHeight="1" x14ac:dyDescent="0.25">
      <c r="A363" s="39"/>
      <c r="B363" s="40"/>
      <c r="C363" s="41"/>
      <c r="D363" s="39"/>
      <c r="E363" s="39"/>
      <c r="F363" s="39"/>
      <c r="G363" s="42"/>
      <c r="H363" s="43"/>
      <c r="I363" s="43"/>
      <c r="M363" s="43"/>
      <c r="AN363" s="43"/>
      <c r="AO363" s="43"/>
      <c r="AP363" s="43"/>
      <c r="AQ363" s="43"/>
      <c r="AR363" s="43"/>
      <c r="AS363" s="43"/>
      <c r="AW363" s="43"/>
      <c r="AY363" s="43"/>
      <c r="AZ363" s="43"/>
      <c r="BO363" s="43"/>
      <c r="BP363" s="43"/>
      <c r="BQ363" s="43"/>
      <c r="BR363" s="43"/>
    </row>
    <row r="364" spans="1:70" ht="37.5" customHeight="1" x14ac:dyDescent="0.25">
      <c r="A364" s="39"/>
      <c r="B364" s="40"/>
      <c r="C364" s="41"/>
      <c r="D364" s="39"/>
      <c r="E364" s="39"/>
      <c r="F364" s="39"/>
      <c r="G364" s="42"/>
      <c r="H364" s="43"/>
      <c r="I364" s="43"/>
      <c r="M364" s="43"/>
      <c r="AN364" s="43"/>
      <c r="AO364" s="43"/>
      <c r="AP364" s="43"/>
      <c r="AQ364" s="43"/>
      <c r="AR364" s="43"/>
      <c r="AS364" s="43"/>
      <c r="AW364" s="43"/>
      <c r="AY364" s="43"/>
      <c r="AZ364" s="43"/>
      <c r="BO364" s="43"/>
      <c r="BP364" s="43"/>
      <c r="BQ364" s="43"/>
      <c r="BR364" s="43"/>
    </row>
    <row r="365" spans="1:70" ht="37.5" customHeight="1" x14ac:dyDescent="0.25">
      <c r="A365" s="39"/>
      <c r="B365" s="40"/>
      <c r="C365" s="41"/>
      <c r="D365" s="39"/>
      <c r="E365" s="39"/>
      <c r="F365" s="39"/>
      <c r="G365" s="42"/>
      <c r="H365" s="43"/>
      <c r="I365" s="43"/>
      <c r="M365" s="43"/>
      <c r="AN365" s="43"/>
      <c r="AO365" s="43"/>
      <c r="AP365" s="43"/>
      <c r="AQ365" s="43"/>
      <c r="AR365" s="43"/>
      <c r="AS365" s="43"/>
      <c r="AW365" s="43"/>
      <c r="AY365" s="43"/>
      <c r="AZ365" s="43"/>
      <c r="BO365" s="43"/>
      <c r="BP365" s="43"/>
      <c r="BQ365" s="43"/>
      <c r="BR365" s="43"/>
    </row>
    <row r="366" spans="1:70" ht="37.5" customHeight="1" x14ac:dyDescent="0.25">
      <c r="A366" s="39"/>
      <c r="B366" s="40"/>
      <c r="C366" s="41"/>
      <c r="D366" s="39"/>
      <c r="E366" s="39"/>
      <c r="F366" s="39"/>
      <c r="G366" s="42"/>
      <c r="H366" s="43"/>
      <c r="I366" s="43"/>
      <c r="M366" s="43"/>
      <c r="AN366" s="43"/>
      <c r="AO366" s="43"/>
      <c r="AP366" s="43"/>
      <c r="AQ366" s="43"/>
      <c r="AR366" s="43"/>
      <c r="AS366" s="43"/>
      <c r="AW366" s="43"/>
      <c r="AY366" s="43"/>
      <c r="AZ366" s="43"/>
      <c r="BO366" s="43"/>
      <c r="BP366" s="43"/>
      <c r="BQ366" s="43"/>
      <c r="BR366" s="43"/>
    </row>
    <row r="367" spans="1:70" ht="37.5" customHeight="1" x14ac:dyDescent="0.25">
      <c r="A367" s="39"/>
      <c r="B367" s="40"/>
      <c r="C367" s="41"/>
      <c r="D367" s="39"/>
      <c r="E367" s="39"/>
      <c r="F367" s="39"/>
      <c r="G367" s="42"/>
      <c r="H367" s="43"/>
      <c r="I367" s="43"/>
      <c r="M367" s="43"/>
      <c r="AN367" s="43"/>
      <c r="AO367" s="43"/>
      <c r="AP367" s="43"/>
      <c r="AQ367" s="43"/>
      <c r="AR367" s="43"/>
      <c r="AS367" s="43"/>
      <c r="AW367" s="43"/>
      <c r="AY367" s="43"/>
      <c r="AZ367" s="43"/>
      <c r="BO367" s="43"/>
      <c r="BP367" s="43"/>
      <c r="BQ367" s="43"/>
      <c r="BR367" s="43"/>
    </row>
    <row r="368" spans="1:70" ht="37.5" customHeight="1" x14ac:dyDescent="0.25">
      <c r="A368" s="39"/>
      <c r="B368" s="40"/>
      <c r="C368" s="41"/>
      <c r="D368" s="39"/>
      <c r="E368" s="39"/>
      <c r="F368" s="39"/>
      <c r="G368" s="42"/>
      <c r="H368" s="43"/>
      <c r="I368" s="43"/>
      <c r="M368" s="43"/>
      <c r="AN368" s="43"/>
      <c r="AO368" s="43"/>
      <c r="AP368" s="43"/>
      <c r="AQ368" s="43"/>
      <c r="AR368" s="43"/>
      <c r="AS368" s="43"/>
      <c r="AW368" s="43"/>
      <c r="AY368" s="43"/>
      <c r="AZ368" s="43"/>
      <c r="BO368" s="43"/>
      <c r="BP368" s="43"/>
      <c r="BQ368" s="43"/>
      <c r="BR368" s="43"/>
    </row>
    <row r="369" spans="1:70" ht="37.5" customHeight="1" x14ac:dyDescent="0.25">
      <c r="A369" s="39"/>
      <c r="B369" s="40"/>
      <c r="C369" s="41"/>
      <c r="D369" s="39"/>
      <c r="E369" s="39"/>
      <c r="F369" s="39"/>
      <c r="G369" s="42"/>
      <c r="H369" s="43"/>
      <c r="I369" s="43"/>
      <c r="M369" s="43"/>
      <c r="AN369" s="43"/>
      <c r="AO369" s="43"/>
      <c r="AP369" s="43"/>
      <c r="AQ369" s="43"/>
      <c r="AR369" s="43"/>
      <c r="AS369" s="43"/>
      <c r="AW369" s="43"/>
      <c r="AY369" s="43"/>
      <c r="AZ369" s="43"/>
      <c r="BO369" s="43"/>
      <c r="BP369" s="43"/>
      <c r="BQ369" s="43"/>
      <c r="BR369" s="43"/>
    </row>
    <row r="370" spans="1:70" ht="37.5" customHeight="1" x14ac:dyDescent="0.25">
      <c r="A370" s="39"/>
      <c r="B370" s="40"/>
      <c r="C370" s="41"/>
      <c r="D370" s="39"/>
      <c r="E370" s="39"/>
      <c r="F370" s="39"/>
      <c r="G370" s="42"/>
      <c r="H370" s="43"/>
      <c r="I370" s="43"/>
      <c r="M370" s="43"/>
      <c r="AN370" s="43"/>
      <c r="AO370" s="43"/>
      <c r="AP370" s="43"/>
      <c r="AQ370" s="43"/>
      <c r="AR370" s="43"/>
      <c r="AS370" s="43"/>
      <c r="AW370" s="43"/>
      <c r="AY370" s="43"/>
      <c r="AZ370" s="43"/>
      <c r="BO370" s="43"/>
      <c r="BP370" s="43"/>
      <c r="BQ370" s="43"/>
      <c r="BR370" s="43"/>
    </row>
    <row r="371" spans="1:70" ht="37.5" customHeight="1" x14ac:dyDescent="0.25">
      <c r="A371" s="39"/>
      <c r="B371" s="40"/>
      <c r="C371" s="41"/>
      <c r="D371" s="39"/>
      <c r="E371" s="39"/>
      <c r="F371" s="39"/>
      <c r="G371" s="42"/>
      <c r="H371" s="43"/>
      <c r="I371" s="43"/>
      <c r="M371" s="43"/>
      <c r="AN371" s="43"/>
      <c r="AO371" s="43"/>
      <c r="AP371" s="43"/>
      <c r="AQ371" s="43"/>
      <c r="AR371" s="43"/>
      <c r="AS371" s="43"/>
      <c r="AW371" s="43"/>
      <c r="AY371" s="43"/>
      <c r="AZ371" s="43"/>
      <c r="BO371" s="43"/>
      <c r="BP371" s="43"/>
      <c r="BQ371" s="43"/>
      <c r="BR371" s="43"/>
    </row>
    <row r="372" spans="1:70" ht="37.5" customHeight="1" x14ac:dyDescent="0.25">
      <c r="A372" s="39"/>
      <c r="B372" s="40"/>
      <c r="C372" s="41"/>
      <c r="D372" s="39"/>
      <c r="E372" s="39"/>
      <c r="F372" s="39"/>
      <c r="G372" s="42"/>
      <c r="H372" s="43"/>
      <c r="I372" s="43"/>
      <c r="M372" s="43"/>
      <c r="AN372" s="43"/>
      <c r="AO372" s="43"/>
      <c r="AP372" s="43"/>
      <c r="AQ372" s="43"/>
      <c r="AR372" s="43"/>
      <c r="AS372" s="43"/>
      <c r="AW372" s="43"/>
      <c r="AY372" s="43"/>
      <c r="AZ372" s="43"/>
      <c r="BO372" s="43"/>
      <c r="BP372" s="43"/>
      <c r="BQ372" s="43"/>
      <c r="BR372" s="43"/>
    </row>
    <row r="373" spans="1:70" ht="37.5" customHeight="1" x14ac:dyDescent="0.25">
      <c r="A373" s="39"/>
      <c r="B373" s="40"/>
      <c r="C373" s="41"/>
      <c r="D373" s="39"/>
      <c r="E373" s="39"/>
      <c r="F373" s="39"/>
      <c r="G373" s="42"/>
      <c r="H373" s="43"/>
      <c r="I373" s="43"/>
      <c r="M373" s="43"/>
      <c r="AN373" s="43"/>
      <c r="AO373" s="43"/>
      <c r="AP373" s="43"/>
      <c r="AQ373" s="43"/>
      <c r="AR373" s="43"/>
      <c r="AS373" s="43"/>
      <c r="AW373" s="43"/>
      <c r="AY373" s="43"/>
      <c r="AZ373" s="43"/>
      <c r="BO373" s="43"/>
      <c r="BP373" s="43"/>
      <c r="BQ373" s="43"/>
      <c r="BR373" s="43"/>
    </row>
    <row r="374" spans="1:70" ht="37.5" customHeight="1" x14ac:dyDescent="0.25">
      <c r="A374" s="39"/>
      <c r="B374" s="40"/>
      <c r="C374" s="41"/>
      <c r="D374" s="39"/>
      <c r="E374" s="39"/>
      <c r="F374" s="39"/>
      <c r="G374" s="42"/>
      <c r="H374" s="43"/>
      <c r="I374" s="43"/>
      <c r="M374" s="43"/>
      <c r="AN374" s="43"/>
      <c r="AO374" s="43"/>
      <c r="AP374" s="43"/>
      <c r="AQ374" s="43"/>
      <c r="AR374" s="43"/>
      <c r="AS374" s="43"/>
      <c r="AW374" s="43"/>
      <c r="AY374" s="43"/>
      <c r="AZ374" s="43"/>
      <c r="BO374" s="43"/>
      <c r="BP374" s="43"/>
      <c r="BQ374" s="43"/>
      <c r="BR374" s="43"/>
    </row>
    <row r="375" spans="1:70" ht="37.5" customHeight="1" x14ac:dyDescent="0.25">
      <c r="A375" s="39"/>
      <c r="B375" s="40"/>
      <c r="C375" s="41"/>
      <c r="D375" s="39"/>
      <c r="E375" s="39"/>
      <c r="F375" s="39"/>
      <c r="G375" s="42"/>
      <c r="H375" s="43"/>
      <c r="I375" s="43"/>
      <c r="M375" s="43"/>
      <c r="AN375" s="43"/>
      <c r="AO375" s="43"/>
      <c r="AP375" s="43"/>
      <c r="AQ375" s="43"/>
      <c r="AR375" s="43"/>
      <c r="AS375" s="43"/>
      <c r="AW375" s="43"/>
      <c r="AY375" s="43"/>
      <c r="AZ375" s="43"/>
      <c r="BO375" s="43"/>
      <c r="BP375" s="43"/>
      <c r="BQ375" s="43"/>
      <c r="BR375" s="43"/>
    </row>
    <row r="376" spans="1:70" ht="37.5" customHeight="1" x14ac:dyDescent="0.25">
      <c r="A376" s="39"/>
      <c r="B376" s="40"/>
      <c r="C376" s="41"/>
      <c r="D376" s="39"/>
      <c r="E376" s="39"/>
      <c r="F376" s="39"/>
      <c r="G376" s="42"/>
      <c r="H376" s="43"/>
      <c r="I376" s="43"/>
      <c r="M376" s="43"/>
      <c r="AN376" s="43"/>
      <c r="AO376" s="43"/>
      <c r="AP376" s="43"/>
      <c r="AQ376" s="43"/>
      <c r="AR376" s="43"/>
      <c r="AS376" s="43"/>
      <c r="AW376" s="43"/>
      <c r="AY376" s="43"/>
      <c r="AZ376" s="43"/>
      <c r="BO376" s="43"/>
      <c r="BP376" s="43"/>
      <c r="BQ376" s="43"/>
      <c r="BR376" s="43"/>
    </row>
    <row r="377" spans="1:70" ht="37.5" customHeight="1" x14ac:dyDescent="0.25">
      <c r="A377" s="39"/>
      <c r="B377" s="40"/>
      <c r="C377" s="41"/>
      <c r="D377" s="39"/>
      <c r="E377" s="39"/>
      <c r="F377" s="39"/>
      <c r="G377" s="42"/>
      <c r="H377" s="43"/>
      <c r="I377" s="43"/>
      <c r="M377" s="43"/>
      <c r="AN377" s="43"/>
      <c r="AO377" s="43"/>
      <c r="AP377" s="43"/>
      <c r="AQ377" s="43"/>
      <c r="AR377" s="43"/>
      <c r="AS377" s="43"/>
      <c r="AW377" s="43"/>
      <c r="AY377" s="43"/>
      <c r="AZ377" s="43"/>
      <c r="BO377" s="43"/>
      <c r="BP377" s="43"/>
      <c r="BQ377" s="43"/>
      <c r="BR377" s="43"/>
    </row>
    <row r="378" spans="1:70" ht="37.5" customHeight="1" x14ac:dyDescent="0.25">
      <c r="A378" s="39"/>
      <c r="B378" s="40"/>
      <c r="C378" s="41"/>
      <c r="D378" s="39"/>
      <c r="E378" s="39"/>
      <c r="F378" s="39"/>
      <c r="G378" s="42"/>
      <c r="H378" s="43"/>
      <c r="I378" s="43"/>
      <c r="M378" s="43"/>
      <c r="AN378" s="43"/>
      <c r="AO378" s="43"/>
      <c r="AP378" s="43"/>
      <c r="AQ378" s="43"/>
      <c r="AR378" s="43"/>
      <c r="AS378" s="43"/>
      <c r="AW378" s="43"/>
      <c r="AY378" s="43"/>
      <c r="AZ378" s="43"/>
      <c r="BO378" s="43"/>
      <c r="BP378" s="43"/>
      <c r="BQ378" s="43"/>
      <c r="BR378" s="43"/>
    </row>
    <row r="379" spans="1:70" ht="37.5" customHeight="1" x14ac:dyDescent="0.25">
      <c r="A379" s="39"/>
      <c r="B379" s="40"/>
      <c r="C379" s="41"/>
      <c r="D379" s="39"/>
      <c r="E379" s="39"/>
      <c r="F379" s="39"/>
      <c r="G379" s="42"/>
      <c r="H379" s="43"/>
      <c r="I379" s="43"/>
      <c r="M379" s="43"/>
      <c r="AN379" s="43"/>
      <c r="AO379" s="43"/>
      <c r="AP379" s="43"/>
      <c r="AQ379" s="43"/>
      <c r="AR379" s="43"/>
      <c r="AS379" s="43"/>
      <c r="AW379" s="43"/>
      <c r="AY379" s="43"/>
      <c r="AZ379" s="43"/>
      <c r="BO379" s="43"/>
      <c r="BP379" s="43"/>
      <c r="BQ379" s="43"/>
      <c r="BR379" s="43"/>
    </row>
    <row r="380" spans="1:70" ht="37.5" customHeight="1" x14ac:dyDescent="0.25">
      <c r="A380" s="39"/>
      <c r="B380" s="40"/>
      <c r="C380" s="41"/>
      <c r="D380" s="39"/>
      <c r="E380" s="39"/>
      <c r="F380" s="39"/>
      <c r="G380" s="42"/>
      <c r="H380" s="43"/>
      <c r="I380" s="43"/>
      <c r="M380" s="43"/>
      <c r="AN380" s="43"/>
      <c r="AO380" s="43"/>
      <c r="AP380" s="43"/>
      <c r="AQ380" s="43"/>
      <c r="AR380" s="43"/>
      <c r="AS380" s="43"/>
      <c r="AW380" s="43"/>
      <c r="AY380" s="43"/>
      <c r="AZ380" s="43"/>
      <c r="BO380" s="43"/>
      <c r="BP380" s="43"/>
      <c r="BQ380" s="43"/>
      <c r="BR380" s="43"/>
    </row>
    <row r="381" spans="1:70" ht="37.5" customHeight="1" x14ac:dyDescent="0.25">
      <c r="A381" s="39"/>
      <c r="B381" s="40"/>
      <c r="C381" s="41"/>
      <c r="D381" s="39"/>
      <c r="E381" s="39"/>
      <c r="F381" s="39"/>
      <c r="G381" s="42"/>
      <c r="H381" s="43"/>
      <c r="I381" s="43"/>
      <c r="M381" s="43"/>
      <c r="AN381" s="43"/>
      <c r="AO381" s="43"/>
      <c r="AP381" s="43"/>
      <c r="AQ381" s="43"/>
      <c r="AR381" s="43"/>
      <c r="AS381" s="43"/>
      <c r="AW381" s="43"/>
      <c r="AY381" s="43"/>
      <c r="AZ381" s="43"/>
      <c r="BO381" s="43"/>
      <c r="BP381" s="43"/>
      <c r="BQ381" s="43"/>
      <c r="BR381" s="43"/>
    </row>
    <row r="382" spans="1:70" ht="37.5" customHeight="1" x14ac:dyDescent="0.25">
      <c r="A382" s="39"/>
      <c r="B382" s="40"/>
      <c r="C382" s="41"/>
      <c r="D382" s="39"/>
      <c r="E382" s="39"/>
      <c r="F382" s="39"/>
      <c r="G382" s="42"/>
      <c r="H382" s="43"/>
      <c r="I382" s="43"/>
      <c r="M382" s="43"/>
      <c r="AN382" s="43"/>
      <c r="AO382" s="43"/>
      <c r="AP382" s="43"/>
      <c r="AQ382" s="43"/>
      <c r="AR382" s="43"/>
      <c r="AS382" s="43"/>
      <c r="AW382" s="43"/>
      <c r="AY382" s="43"/>
      <c r="AZ382" s="43"/>
      <c r="BO382" s="43"/>
      <c r="BP382" s="43"/>
      <c r="BQ382" s="43"/>
      <c r="BR382" s="43"/>
    </row>
    <row r="383" spans="1:70" ht="37.5" customHeight="1" x14ac:dyDescent="0.25">
      <c r="A383" s="39"/>
      <c r="B383" s="40"/>
      <c r="C383" s="41"/>
      <c r="D383" s="39"/>
      <c r="E383" s="39"/>
      <c r="F383" s="39"/>
      <c r="G383" s="42"/>
      <c r="H383" s="43"/>
      <c r="I383" s="43"/>
      <c r="M383" s="43"/>
      <c r="AN383" s="43"/>
      <c r="AO383" s="43"/>
      <c r="AP383" s="43"/>
      <c r="AQ383" s="43"/>
      <c r="AR383" s="43"/>
      <c r="AS383" s="43"/>
      <c r="AW383" s="43"/>
      <c r="AY383" s="43"/>
      <c r="AZ383" s="43"/>
      <c r="BO383" s="43"/>
      <c r="BP383" s="43"/>
      <c r="BQ383" s="43"/>
      <c r="BR383" s="43"/>
    </row>
    <row r="384" spans="1:70" ht="37.5" customHeight="1" x14ac:dyDescent="0.25">
      <c r="A384" s="39"/>
      <c r="B384" s="40"/>
      <c r="C384" s="41"/>
      <c r="D384" s="39"/>
      <c r="E384" s="39"/>
      <c r="F384" s="39"/>
      <c r="G384" s="42"/>
      <c r="H384" s="43"/>
      <c r="I384" s="43"/>
      <c r="M384" s="43"/>
      <c r="AN384" s="43"/>
      <c r="AO384" s="43"/>
      <c r="AP384" s="43"/>
      <c r="AQ384" s="43"/>
      <c r="AR384" s="43"/>
      <c r="AS384" s="43"/>
      <c r="AW384" s="43"/>
      <c r="AY384" s="43"/>
      <c r="AZ384" s="43"/>
      <c r="BO384" s="43"/>
      <c r="BP384" s="43"/>
      <c r="BQ384" s="43"/>
      <c r="BR384" s="43"/>
    </row>
    <row r="385" spans="1:70" ht="37.5" customHeight="1" x14ac:dyDescent="0.25">
      <c r="A385" s="39"/>
      <c r="B385" s="40"/>
      <c r="C385" s="41"/>
      <c r="D385" s="39"/>
      <c r="E385" s="39"/>
      <c r="F385" s="39"/>
      <c r="G385" s="42"/>
      <c r="H385" s="43"/>
      <c r="I385" s="43"/>
      <c r="M385" s="43"/>
      <c r="AN385" s="43"/>
      <c r="AO385" s="43"/>
      <c r="AP385" s="43"/>
      <c r="AQ385" s="43"/>
      <c r="AR385" s="43"/>
      <c r="AS385" s="43"/>
      <c r="AW385" s="43"/>
      <c r="AY385" s="43"/>
      <c r="AZ385" s="43"/>
      <c r="BO385" s="43"/>
      <c r="BP385" s="43"/>
      <c r="BQ385" s="43"/>
      <c r="BR385" s="43"/>
    </row>
    <row r="386" spans="1:70" ht="37.5" customHeight="1" x14ac:dyDescent="0.25">
      <c r="A386" s="39"/>
      <c r="B386" s="40"/>
      <c r="C386" s="41"/>
      <c r="D386" s="39"/>
      <c r="E386" s="39"/>
      <c r="F386" s="39"/>
      <c r="G386" s="42"/>
      <c r="H386" s="43"/>
      <c r="I386" s="43"/>
      <c r="M386" s="43"/>
      <c r="AN386" s="43"/>
      <c r="AO386" s="43"/>
      <c r="AP386" s="43"/>
      <c r="AQ386" s="43"/>
      <c r="AR386" s="43"/>
      <c r="AS386" s="43"/>
      <c r="AW386" s="43"/>
      <c r="AY386" s="43"/>
      <c r="AZ386" s="43"/>
      <c r="BO386" s="43"/>
      <c r="BP386" s="43"/>
      <c r="BQ386" s="43"/>
      <c r="BR386" s="43"/>
    </row>
    <row r="387" spans="1:70" ht="37.5" customHeight="1" x14ac:dyDescent="0.25">
      <c r="A387" s="39"/>
      <c r="B387" s="40"/>
      <c r="C387" s="41"/>
      <c r="D387" s="39"/>
      <c r="E387" s="39"/>
      <c r="F387" s="39"/>
      <c r="G387" s="42"/>
      <c r="H387" s="43"/>
      <c r="I387" s="43"/>
      <c r="M387" s="43"/>
      <c r="AN387" s="43"/>
      <c r="AO387" s="43"/>
      <c r="AP387" s="43"/>
      <c r="AQ387" s="43"/>
      <c r="AR387" s="43"/>
      <c r="AS387" s="43"/>
      <c r="AW387" s="43"/>
      <c r="AY387" s="43"/>
      <c r="AZ387" s="43"/>
      <c r="BO387" s="43"/>
      <c r="BP387" s="43"/>
      <c r="BQ387" s="43"/>
      <c r="BR387" s="43"/>
    </row>
    <row r="388" spans="1:70" ht="37.5" customHeight="1" x14ac:dyDescent="0.25">
      <c r="A388" s="39"/>
      <c r="B388" s="40"/>
      <c r="C388" s="41"/>
      <c r="D388" s="39"/>
      <c r="E388" s="39"/>
      <c r="F388" s="39"/>
      <c r="G388" s="42"/>
      <c r="H388" s="43"/>
      <c r="I388" s="43"/>
      <c r="M388" s="43"/>
      <c r="AN388" s="43"/>
      <c r="AO388" s="43"/>
      <c r="AP388" s="43"/>
      <c r="AQ388" s="43"/>
      <c r="AR388" s="43"/>
      <c r="AS388" s="43"/>
      <c r="AW388" s="43"/>
      <c r="AY388" s="43"/>
      <c r="AZ388" s="43"/>
      <c r="BO388" s="43"/>
      <c r="BP388" s="43"/>
      <c r="BQ388" s="43"/>
      <c r="BR388" s="43"/>
    </row>
    <row r="389" spans="1:70" ht="37.5" customHeight="1" x14ac:dyDescent="0.25">
      <c r="A389" s="39"/>
      <c r="B389" s="40"/>
      <c r="C389" s="41"/>
      <c r="D389" s="39"/>
      <c r="E389" s="39"/>
      <c r="F389" s="39"/>
      <c r="G389" s="42"/>
      <c r="H389" s="43"/>
      <c r="I389" s="43"/>
      <c r="M389" s="43"/>
      <c r="AN389" s="43"/>
      <c r="AO389" s="43"/>
      <c r="AP389" s="43"/>
      <c r="AQ389" s="43"/>
      <c r="AR389" s="43"/>
      <c r="AS389" s="43"/>
      <c r="AW389" s="43"/>
      <c r="AY389" s="43"/>
      <c r="AZ389" s="43"/>
      <c r="BO389" s="43"/>
      <c r="BP389" s="43"/>
      <c r="BQ389" s="43"/>
      <c r="BR389" s="43"/>
    </row>
    <row r="390" spans="1:70" ht="37.5" customHeight="1" x14ac:dyDescent="0.25">
      <c r="A390" s="39"/>
      <c r="B390" s="40"/>
      <c r="C390" s="41"/>
      <c r="D390" s="39"/>
      <c r="E390" s="39"/>
      <c r="F390" s="39"/>
      <c r="G390" s="42"/>
      <c r="H390" s="43"/>
      <c r="I390" s="43"/>
      <c r="M390" s="43"/>
      <c r="AN390" s="43"/>
      <c r="AO390" s="43"/>
      <c r="AP390" s="43"/>
      <c r="AQ390" s="43"/>
      <c r="AR390" s="43"/>
      <c r="AS390" s="43"/>
      <c r="AW390" s="43"/>
      <c r="AY390" s="43"/>
      <c r="AZ390" s="43"/>
      <c r="BO390" s="43"/>
      <c r="BP390" s="43"/>
      <c r="BQ390" s="43"/>
      <c r="BR390" s="43"/>
    </row>
    <row r="391" spans="1:70" ht="37.5" customHeight="1" x14ac:dyDescent="0.25">
      <c r="A391" s="39"/>
      <c r="B391" s="40"/>
      <c r="C391" s="41"/>
      <c r="D391" s="39"/>
      <c r="E391" s="39"/>
      <c r="F391" s="39"/>
      <c r="G391" s="42"/>
      <c r="H391" s="43"/>
      <c r="I391" s="43"/>
      <c r="M391" s="43"/>
      <c r="AN391" s="43"/>
      <c r="AO391" s="43"/>
      <c r="AP391" s="43"/>
      <c r="AQ391" s="43"/>
      <c r="AR391" s="43"/>
      <c r="AS391" s="43"/>
      <c r="AW391" s="43"/>
      <c r="AY391" s="43"/>
      <c r="AZ391" s="43"/>
      <c r="BO391" s="43"/>
      <c r="BP391" s="43"/>
      <c r="BQ391" s="43"/>
      <c r="BR391" s="43"/>
    </row>
    <row r="392" spans="1:70" ht="37.5" customHeight="1" x14ac:dyDescent="0.25">
      <c r="A392" s="39"/>
      <c r="B392" s="40"/>
      <c r="C392" s="41"/>
      <c r="D392" s="39"/>
      <c r="E392" s="39"/>
      <c r="F392" s="39"/>
      <c r="G392" s="42"/>
      <c r="H392" s="43"/>
      <c r="I392" s="43"/>
      <c r="M392" s="43"/>
      <c r="AN392" s="43"/>
      <c r="AO392" s="43"/>
      <c r="AP392" s="43"/>
      <c r="AQ392" s="43"/>
      <c r="AR392" s="43"/>
      <c r="AS392" s="43"/>
      <c r="AW392" s="43"/>
      <c r="AY392" s="43"/>
      <c r="AZ392" s="43"/>
      <c r="BO392" s="43"/>
      <c r="BP392" s="43"/>
      <c r="BQ392" s="43"/>
      <c r="BR392" s="43"/>
    </row>
    <row r="393" spans="1:70" ht="37.5" customHeight="1" x14ac:dyDescent="0.25">
      <c r="A393" s="39"/>
      <c r="B393" s="40"/>
      <c r="C393" s="41"/>
      <c r="D393" s="39"/>
      <c r="E393" s="39"/>
      <c r="F393" s="39"/>
      <c r="G393" s="42"/>
      <c r="H393" s="43"/>
      <c r="I393" s="43"/>
      <c r="M393" s="43"/>
      <c r="AN393" s="43"/>
      <c r="AO393" s="43"/>
      <c r="AP393" s="43"/>
      <c r="AQ393" s="43"/>
      <c r="AR393" s="43"/>
      <c r="AS393" s="43"/>
      <c r="AW393" s="43"/>
      <c r="AY393" s="43"/>
      <c r="AZ393" s="43"/>
      <c r="BO393" s="43"/>
      <c r="BP393" s="43"/>
      <c r="BQ393" s="43"/>
      <c r="BR393" s="43"/>
    </row>
    <row r="394" spans="1:70" ht="37.5" customHeight="1" x14ac:dyDescent="0.25">
      <c r="A394" s="39"/>
      <c r="B394" s="40"/>
      <c r="C394" s="41"/>
      <c r="D394" s="39"/>
      <c r="E394" s="39"/>
      <c r="F394" s="39"/>
      <c r="G394" s="42"/>
      <c r="H394" s="43"/>
      <c r="I394" s="43"/>
      <c r="M394" s="43"/>
      <c r="AN394" s="43"/>
      <c r="AO394" s="43"/>
      <c r="AP394" s="43"/>
      <c r="AQ394" s="43"/>
      <c r="AR394" s="43"/>
      <c r="AS394" s="43"/>
      <c r="AW394" s="43"/>
      <c r="AY394" s="43"/>
      <c r="AZ394" s="43"/>
      <c r="BO394" s="43"/>
      <c r="BP394" s="43"/>
      <c r="BQ394" s="43"/>
      <c r="BR394" s="43"/>
    </row>
    <row r="395" spans="1:70" ht="37.5" customHeight="1" x14ac:dyDescent="0.25">
      <c r="A395" s="39"/>
      <c r="B395" s="40"/>
      <c r="C395" s="41"/>
      <c r="D395" s="39"/>
      <c r="E395" s="39"/>
      <c r="F395" s="39"/>
      <c r="G395" s="42"/>
      <c r="H395" s="43"/>
      <c r="I395" s="43"/>
      <c r="M395" s="43"/>
      <c r="AN395" s="43"/>
      <c r="AO395" s="43"/>
      <c r="AP395" s="43"/>
      <c r="AQ395" s="43"/>
      <c r="AR395" s="43"/>
      <c r="AS395" s="43"/>
      <c r="AW395" s="43"/>
      <c r="AY395" s="43"/>
      <c r="AZ395" s="43"/>
      <c r="BO395" s="43"/>
      <c r="BP395" s="43"/>
      <c r="BQ395" s="43"/>
      <c r="BR395" s="43"/>
    </row>
    <row r="396" spans="1:70" ht="37.5" customHeight="1" x14ac:dyDescent="0.25">
      <c r="A396" s="39"/>
      <c r="B396" s="40"/>
      <c r="C396" s="41"/>
      <c r="D396" s="39"/>
      <c r="E396" s="39"/>
      <c r="F396" s="39"/>
      <c r="G396" s="42"/>
      <c r="H396" s="43"/>
      <c r="I396" s="43"/>
      <c r="M396" s="43"/>
      <c r="AN396" s="43"/>
      <c r="AO396" s="43"/>
      <c r="AP396" s="43"/>
      <c r="AQ396" s="43"/>
      <c r="AR396" s="43"/>
      <c r="AS396" s="43"/>
      <c r="AW396" s="43"/>
      <c r="AY396" s="43"/>
      <c r="AZ396" s="43"/>
      <c r="BO396" s="43"/>
      <c r="BP396" s="43"/>
      <c r="BQ396" s="43"/>
      <c r="BR396" s="43"/>
    </row>
    <row r="397" spans="1:70" ht="37.5" customHeight="1" x14ac:dyDescent="0.25">
      <c r="A397" s="39"/>
      <c r="B397" s="40"/>
      <c r="C397" s="41"/>
      <c r="D397" s="39"/>
      <c r="E397" s="39"/>
      <c r="F397" s="39"/>
      <c r="G397" s="42"/>
      <c r="H397" s="43"/>
      <c r="I397" s="43"/>
      <c r="M397" s="43"/>
      <c r="AN397" s="43"/>
      <c r="AO397" s="43"/>
      <c r="AP397" s="43"/>
      <c r="AQ397" s="43"/>
      <c r="AR397" s="43"/>
      <c r="AS397" s="43"/>
      <c r="AW397" s="43"/>
      <c r="AY397" s="43"/>
      <c r="AZ397" s="43"/>
      <c r="BO397" s="43"/>
      <c r="BP397" s="43"/>
      <c r="BQ397" s="43"/>
      <c r="BR397" s="43"/>
    </row>
    <row r="398" spans="1:70" ht="37.5" customHeight="1" x14ac:dyDescent="0.25">
      <c r="A398" s="39"/>
      <c r="B398" s="40"/>
      <c r="C398" s="41"/>
      <c r="D398" s="39"/>
      <c r="E398" s="39"/>
      <c r="F398" s="39"/>
      <c r="G398" s="42"/>
      <c r="H398" s="43"/>
      <c r="I398" s="43"/>
      <c r="M398" s="43"/>
      <c r="AN398" s="43"/>
      <c r="AO398" s="43"/>
      <c r="AP398" s="43"/>
      <c r="AQ398" s="43"/>
      <c r="AR398" s="43"/>
      <c r="AS398" s="43"/>
      <c r="AW398" s="43"/>
      <c r="AY398" s="43"/>
      <c r="AZ398" s="43"/>
      <c r="BO398" s="43"/>
      <c r="BP398" s="43"/>
      <c r="BQ398" s="43"/>
      <c r="BR398" s="43"/>
    </row>
    <row r="399" spans="1:70" ht="37.5" customHeight="1" x14ac:dyDescent="0.25">
      <c r="A399" s="39"/>
      <c r="B399" s="40"/>
      <c r="C399" s="41"/>
      <c r="D399" s="39"/>
      <c r="E399" s="39"/>
      <c r="F399" s="39"/>
      <c r="G399" s="42"/>
      <c r="H399" s="43"/>
      <c r="I399" s="43"/>
      <c r="M399" s="43"/>
      <c r="AN399" s="43"/>
      <c r="AO399" s="43"/>
      <c r="AP399" s="43"/>
      <c r="AQ399" s="43"/>
      <c r="AR399" s="43"/>
      <c r="AS399" s="43"/>
      <c r="AW399" s="43"/>
      <c r="AY399" s="43"/>
      <c r="AZ399" s="43"/>
      <c r="BO399" s="43"/>
      <c r="BP399" s="43"/>
      <c r="BQ399" s="43"/>
      <c r="BR399" s="43"/>
    </row>
    <row r="400" spans="1:70" ht="37.5" customHeight="1" x14ac:dyDescent="0.25">
      <c r="A400" s="39"/>
      <c r="B400" s="40"/>
      <c r="C400" s="41"/>
      <c r="D400" s="39"/>
      <c r="E400" s="39"/>
      <c r="F400" s="39"/>
      <c r="G400" s="42"/>
      <c r="H400" s="43"/>
      <c r="I400" s="43"/>
      <c r="M400" s="43"/>
      <c r="AN400" s="43"/>
      <c r="AO400" s="43"/>
      <c r="AP400" s="43"/>
      <c r="AQ400" s="43"/>
      <c r="AR400" s="43"/>
      <c r="AS400" s="43"/>
      <c r="AW400" s="43"/>
      <c r="AY400" s="43"/>
      <c r="AZ400" s="43"/>
      <c r="BO400" s="43"/>
      <c r="BP400" s="43"/>
      <c r="BQ400" s="43"/>
      <c r="BR400" s="43"/>
    </row>
    <row r="401" spans="1:70" ht="37.5" customHeight="1" x14ac:dyDescent="0.25">
      <c r="A401" s="39"/>
      <c r="B401" s="40"/>
      <c r="C401" s="41"/>
      <c r="D401" s="39"/>
      <c r="E401" s="39"/>
      <c r="F401" s="39"/>
      <c r="G401" s="42"/>
      <c r="H401" s="43"/>
      <c r="I401" s="43"/>
      <c r="M401" s="43"/>
      <c r="AN401" s="43"/>
      <c r="AO401" s="43"/>
      <c r="AP401" s="43"/>
      <c r="AQ401" s="43"/>
      <c r="AR401" s="43"/>
      <c r="AS401" s="43"/>
      <c r="AW401" s="43"/>
      <c r="AY401" s="43"/>
      <c r="AZ401" s="43"/>
      <c r="BO401" s="43"/>
      <c r="BP401" s="43"/>
      <c r="BQ401" s="43"/>
      <c r="BR401" s="43"/>
    </row>
    <row r="402" spans="1:70" ht="37.5" customHeight="1" x14ac:dyDescent="0.25">
      <c r="A402" s="39"/>
      <c r="B402" s="40"/>
      <c r="C402" s="41"/>
      <c r="D402" s="39"/>
      <c r="E402" s="39"/>
      <c r="F402" s="39"/>
      <c r="G402" s="42"/>
      <c r="H402" s="43"/>
      <c r="I402" s="43"/>
      <c r="M402" s="43"/>
      <c r="AN402" s="43"/>
      <c r="AO402" s="43"/>
      <c r="AP402" s="43"/>
      <c r="AQ402" s="43"/>
      <c r="AR402" s="43"/>
      <c r="AS402" s="43"/>
      <c r="AW402" s="43"/>
      <c r="AY402" s="43"/>
      <c r="AZ402" s="43"/>
      <c r="BO402" s="43"/>
      <c r="BP402" s="43"/>
      <c r="BQ402" s="43"/>
      <c r="BR402" s="43"/>
    </row>
    <row r="403" spans="1:70" ht="37.5" customHeight="1" x14ac:dyDescent="0.25">
      <c r="A403" s="39"/>
      <c r="B403" s="40"/>
      <c r="C403" s="41"/>
      <c r="D403" s="39"/>
      <c r="E403" s="39"/>
      <c r="F403" s="39"/>
      <c r="G403" s="42"/>
      <c r="H403" s="43"/>
      <c r="I403" s="43"/>
      <c r="M403" s="43"/>
      <c r="AN403" s="43"/>
      <c r="AO403" s="43"/>
      <c r="AP403" s="43"/>
      <c r="AQ403" s="43"/>
      <c r="AR403" s="43"/>
      <c r="AS403" s="43"/>
      <c r="AW403" s="43"/>
      <c r="AY403" s="43"/>
      <c r="AZ403" s="43"/>
      <c r="BO403" s="43"/>
      <c r="BP403" s="43"/>
      <c r="BQ403" s="43"/>
      <c r="BR403" s="43"/>
    </row>
    <row r="404" spans="1:70" ht="37.5" customHeight="1" x14ac:dyDescent="0.25">
      <c r="A404" s="39"/>
      <c r="B404" s="40"/>
      <c r="C404" s="41"/>
      <c r="D404" s="39"/>
      <c r="E404" s="39"/>
      <c r="F404" s="39"/>
      <c r="G404" s="42"/>
      <c r="H404" s="43"/>
      <c r="I404" s="43"/>
      <c r="M404" s="43"/>
      <c r="AN404" s="43"/>
      <c r="AO404" s="43"/>
      <c r="AP404" s="43"/>
      <c r="AQ404" s="43"/>
      <c r="AR404" s="43"/>
      <c r="AS404" s="43"/>
      <c r="AW404" s="43"/>
      <c r="AY404" s="43"/>
      <c r="AZ404" s="43"/>
      <c r="BO404" s="43"/>
      <c r="BP404" s="43"/>
      <c r="BQ404" s="43"/>
      <c r="BR404" s="43"/>
    </row>
    <row r="405" spans="1:70" ht="37.5" customHeight="1" x14ac:dyDescent="0.25">
      <c r="A405" s="39"/>
      <c r="B405" s="40"/>
      <c r="C405" s="41"/>
      <c r="D405" s="39"/>
      <c r="E405" s="39"/>
      <c r="F405" s="39"/>
      <c r="G405" s="42"/>
      <c r="H405" s="43"/>
      <c r="I405" s="43"/>
      <c r="M405" s="43"/>
      <c r="AN405" s="43"/>
      <c r="AO405" s="43"/>
      <c r="AP405" s="43"/>
      <c r="AQ405" s="43"/>
      <c r="AR405" s="43"/>
      <c r="AS405" s="43"/>
      <c r="AW405" s="43"/>
      <c r="AY405" s="43"/>
      <c r="AZ405" s="43"/>
      <c r="BO405" s="43"/>
      <c r="BP405" s="43"/>
      <c r="BQ405" s="43"/>
      <c r="BR405" s="43"/>
    </row>
    <row r="406" spans="1:70" ht="37.5" customHeight="1" x14ac:dyDescent="0.25">
      <c r="A406" s="39"/>
      <c r="B406" s="40"/>
      <c r="C406" s="41"/>
      <c r="D406" s="39"/>
      <c r="E406" s="39"/>
      <c r="F406" s="39"/>
      <c r="G406" s="42"/>
      <c r="H406" s="43"/>
      <c r="I406" s="43"/>
      <c r="M406" s="43"/>
      <c r="AN406" s="43"/>
      <c r="AO406" s="43"/>
      <c r="AP406" s="43"/>
      <c r="AQ406" s="43"/>
      <c r="AR406" s="43"/>
      <c r="AS406" s="43"/>
      <c r="AW406" s="43"/>
      <c r="AY406" s="43"/>
      <c r="AZ406" s="43"/>
      <c r="BO406" s="43"/>
      <c r="BP406" s="43"/>
      <c r="BQ406" s="43"/>
      <c r="BR406" s="43"/>
    </row>
    <row r="407" spans="1:70" ht="37.5" customHeight="1" x14ac:dyDescent="0.25">
      <c r="A407" s="39"/>
      <c r="B407" s="40"/>
      <c r="C407" s="41"/>
      <c r="D407" s="39"/>
      <c r="E407" s="39"/>
      <c r="F407" s="39"/>
      <c r="G407" s="42"/>
      <c r="H407" s="43"/>
      <c r="I407" s="43"/>
      <c r="M407" s="43"/>
      <c r="AN407" s="43"/>
      <c r="AO407" s="43"/>
      <c r="AP407" s="43"/>
      <c r="AQ407" s="43"/>
      <c r="AR407" s="43"/>
      <c r="AS407" s="43"/>
      <c r="AW407" s="43"/>
      <c r="AY407" s="43"/>
      <c r="AZ407" s="43"/>
      <c r="BO407" s="43"/>
      <c r="BP407" s="43"/>
      <c r="BQ407" s="43"/>
      <c r="BR407" s="43"/>
    </row>
    <row r="408" spans="1:70" ht="37.5" customHeight="1" x14ac:dyDescent="0.25">
      <c r="A408" s="39"/>
      <c r="B408" s="40"/>
      <c r="C408" s="41"/>
      <c r="D408" s="39"/>
      <c r="E408" s="39"/>
      <c r="F408" s="39"/>
      <c r="G408" s="42"/>
      <c r="H408" s="43"/>
      <c r="I408" s="43"/>
      <c r="M408" s="43"/>
      <c r="AN408" s="43"/>
      <c r="AO408" s="43"/>
      <c r="AP408" s="43"/>
      <c r="AQ408" s="43"/>
      <c r="AR408" s="43"/>
      <c r="AS408" s="43"/>
      <c r="AW408" s="43"/>
      <c r="AY408" s="43"/>
      <c r="AZ408" s="43"/>
      <c r="BO408" s="43"/>
      <c r="BP408" s="43"/>
      <c r="BQ408" s="43"/>
      <c r="BR408" s="43"/>
    </row>
    <row r="409" spans="1:70" ht="37.5" customHeight="1" x14ac:dyDescent="0.25">
      <c r="A409" s="39"/>
      <c r="B409" s="40"/>
      <c r="C409" s="41"/>
      <c r="D409" s="39"/>
      <c r="E409" s="39"/>
      <c r="F409" s="39"/>
      <c r="G409" s="42"/>
      <c r="H409" s="43"/>
      <c r="I409" s="43"/>
      <c r="M409" s="43"/>
      <c r="AN409" s="43"/>
      <c r="AO409" s="43"/>
      <c r="AP409" s="43"/>
      <c r="AQ409" s="43"/>
      <c r="AR409" s="43"/>
      <c r="AS409" s="43"/>
      <c r="AW409" s="43"/>
      <c r="AY409" s="43"/>
      <c r="AZ409" s="43"/>
      <c r="BO409" s="43"/>
      <c r="BP409" s="43"/>
      <c r="BQ409" s="43"/>
      <c r="BR409" s="43"/>
    </row>
    <row r="410" spans="1:70" ht="37.5" customHeight="1" x14ac:dyDescent="0.25">
      <c r="A410" s="39"/>
      <c r="B410" s="40"/>
      <c r="C410" s="41"/>
      <c r="D410" s="39"/>
      <c r="E410" s="39"/>
      <c r="F410" s="39"/>
      <c r="G410" s="42"/>
      <c r="H410" s="43"/>
      <c r="I410" s="43"/>
      <c r="M410" s="43"/>
      <c r="AN410" s="43"/>
      <c r="AO410" s="43"/>
      <c r="AP410" s="43"/>
      <c r="AQ410" s="43"/>
      <c r="AR410" s="43"/>
      <c r="AS410" s="43"/>
      <c r="AW410" s="43"/>
      <c r="AY410" s="43"/>
      <c r="AZ410" s="43"/>
      <c r="BO410" s="43"/>
      <c r="BP410" s="43"/>
      <c r="BQ410" s="43"/>
      <c r="BR410" s="43"/>
    </row>
    <row r="411" spans="1:70" ht="37.5" customHeight="1" x14ac:dyDescent="0.25">
      <c r="A411" s="39"/>
      <c r="B411" s="40"/>
      <c r="C411" s="41"/>
      <c r="D411" s="39"/>
      <c r="E411" s="39"/>
      <c r="F411" s="39"/>
      <c r="G411" s="42"/>
      <c r="H411" s="43"/>
      <c r="I411" s="43"/>
      <c r="M411" s="43"/>
      <c r="AN411" s="43"/>
      <c r="AO411" s="43"/>
      <c r="AP411" s="43"/>
      <c r="AQ411" s="43"/>
      <c r="AR411" s="43"/>
      <c r="AS411" s="43"/>
      <c r="AW411" s="43"/>
      <c r="AY411" s="43"/>
      <c r="AZ411" s="43"/>
      <c r="BO411" s="43"/>
      <c r="BP411" s="43"/>
      <c r="BQ411" s="43"/>
      <c r="BR411" s="43"/>
    </row>
    <row r="412" spans="1:70" ht="37.5" customHeight="1" x14ac:dyDescent="0.25">
      <c r="A412" s="39"/>
      <c r="B412" s="40"/>
      <c r="C412" s="41"/>
      <c r="D412" s="39"/>
      <c r="E412" s="39"/>
      <c r="F412" s="39"/>
      <c r="G412" s="42"/>
      <c r="H412" s="43"/>
      <c r="I412" s="43"/>
      <c r="M412" s="43"/>
      <c r="AN412" s="43"/>
      <c r="AO412" s="43"/>
      <c r="AP412" s="43"/>
      <c r="AQ412" s="43"/>
      <c r="AR412" s="43"/>
      <c r="AS412" s="43"/>
      <c r="AW412" s="43"/>
      <c r="AY412" s="43"/>
      <c r="AZ412" s="43"/>
      <c r="BO412" s="43"/>
      <c r="BP412" s="43"/>
      <c r="BQ412" s="43"/>
      <c r="BR412" s="43"/>
    </row>
    <row r="413" spans="1:70" ht="37.5" customHeight="1" x14ac:dyDescent="0.25">
      <c r="A413" s="39"/>
      <c r="B413" s="40"/>
      <c r="C413" s="41"/>
      <c r="D413" s="39"/>
      <c r="E413" s="39"/>
      <c r="F413" s="39"/>
      <c r="G413" s="42"/>
      <c r="H413" s="43"/>
      <c r="I413" s="43"/>
      <c r="M413" s="43"/>
      <c r="AN413" s="43"/>
      <c r="AO413" s="43"/>
      <c r="AP413" s="43"/>
      <c r="AQ413" s="43"/>
      <c r="AR413" s="43"/>
      <c r="AS413" s="43"/>
      <c r="AW413" s="43"/>
      <c r="AY413" s="43"/>
      <c r="AZ413" s="43"/>
      <c r="BO413" s="43"/>
      <c r="BP413" s="43"/>
      <c r="BQ413" s="43"/>
      <c r="BR413" s="43"/>
    </row>
    <row r="414" spans="1:70" ht="37.5" customHeight="1" x14ac:dyDescent="0.25">
      <c r="A414" s="39"/>
      <c r="B414" s="40"/>
      <c r="C414" s="41"/>
      <c r="D414" s="39"/>
      <c r="E414" s="39"/>
      <c r="F414" s="39"/>
      <c r="G414" s="42"/>
      <c r="H414" s="43"/>
      <c r="I414" s="43"/>
      <c r="M414" s="43"/>
      <c r="AN414" s="43"/>
      <c r="AO414" s="43"/>
      <c r="AP414" s="43"/>
      <c r="AQ414" s="43"/>
      <c r="AR414" s="43"/>
      <c r="AS414" s="43"/>
      <c r="AW414" s="43"/>
      <c r="AY414" s="43"/>
      <c r="AZ414" s="43"/>
      <c r="BO414" s="43"/>
      <c r="BP414" s="43"/>
      <c r="BQ414" s="43"/>
      <c r="BR414" s="43"/>
    </row>
    <row r="415" spans="1:70" ht="37.5" customHeight="1" x14ac:dyDescent="0.25">
      <c r="A415" s="39"/>
      <c r="B415" s="40"/>
      <c r="C415" s="41"/>
      <c r="D415" s="39"/>
      <c r="E415" s="39"/>
      <c r="F415" s="39"/>
      <c r="G415" s="42"/>
      <c r="H415" s="43"/>
      <c r="I415" s="43"/>
      <c r="M415" s="43"/>
      <c r="AN415" s="43"/>
      <c r="AO415" s="43"/>
      <c r="AP415" s="43"/>
      <c r="AQ415" s="43"/>
      <c r="AR415" s="43"/>
      <c r="AS415" s="43"/>
      <c r="AW415" s="43"/>
      <c r="AY415" s="43"/>
      <c r="AZ415" s="43"/>
      <c r="BO415" s="43"/>
      <c r="BP415" s="43"/>
      <c r="BQ415" s="43"/>
      <c r="BR415" s="43"/>
    </row>
    <row r="416" spans="1:70" ht="37.5" customHeight="1" x14ac:dyDescent="0.25">
      <c r="A416" s="39"/>
      <c r="B416" s="40"/>
      <c r="C416" s="41"/>
      <c r="D416" s="39"/>
      <c r="E416" s="39"/>
      <c r="F416" s="39"/>
      <c r="G416" s="42"/>
      <c r="H416" s="43"/>
      <c r="I416" s="43"/>
      <c r="M416" s="43"/>
      <c r="AN416" s="43"/>
      <c r="AO416" s="43"/>
      <c r="AP416" s="43"/>
      <c r="AQ416" s="43"/>
      <c r="AR416" s="43"/>
      <c r="AS416" s="43"/>
      <c r="AW416" s="43"/>
      <c r="AY416" s="43"/>
      <c r="AZ416" s="43"/>
      <c r="BO416" s="43"/>
      <c r="BP416" s="43"/>
      <c r="BQ416" s="43"/>
      <c r="BR416" s="43"/>
    </row>
    <row r="417" spans="1:70" ht="37.5" customHeight="1" x14ac:dyDescent="0.25">
      <c r="A417" s="39"/>
      <c r="B417" s="40"/>
      <c r="C417" s="41"/>
      <c r="D417" s="39"/>
      <c r="E417" s="39"/>
      <c r="F417" s="39"/>
      <c r="G417" s="42"/>
      <c r="H417" s="43"/>
      <c r="I417" s="43"/>
      <c r="M417" s="43"/>
      <c r="AN417" s="43"/>
      <c r="AO417" s="43"/>
      <c r="AP417" s="43"/>
      <c r="AQ417" s="43"/>
      <c r="AR417" s="43"/>
      <c r="AS417" s="43"/>
      <c r="AW417" s="43"/>
      <c r="AY417" s="43"/>
      <c r="AZ417" s="43"/>
      <c r="BO417" s="43"/>
      <c r="BP417" s="43"/>
      <c r="BQ417" s="43"/>
      <c r="BR417" s="43"/>
    </row>
    <row r="418" spans="1:70" ht="37.5" customHeight="1" x14ac:dyDescent="0.25">
      <c r="A418" s="39"/>
      <c r="B418" s="40"/>
      <c r="C418" s="41"/>
      <c r="D418" s="39"/>
      <c r="E418" s="39"/>
      <c r="F418" s="39"/>
      <c r="G418" s="42"/>
      <c r="H418" s="43"/>
      <c r="I418" s="43"/>
      <c r="M418" s="43"/>
      <c r="AN418" s="43"/>
      <c r="AO418" s="43"/>
      <c r="AP418" s="43"/>
      <c r="AQ418" s="43"/>
      <c r="AR418" s="43"/>
      <c r="AS418" s="43"/>
      <c r="AW418" s="43"/>
      <c r="AY418" s="43"/>
      <c r="AZ418" s="43"/>
      <c r="BO418" s="43"/>
      <c r="BP418" s="43"/>
      <c r="BQ418" s="43"/>
      <c r="BR418" s="43"/>
    </row>
    <row r="419" spans="1:70" ht="37.5" customHeight="1" x14ac:dyDescent="0.25">
      <c r="A419" s="39"/>
      <c r="B419" s="40"/>
      <c r="C419" s="41"/>
      <c r="D419" s="39"/>
      <c r="E419" s="39"/>
      <c r="F419" s="39"/>
      <c r="G419" s="42"/>
      <c r="H419" s="43"/>
      <c r="I419" s="43"/>
      <c r="M419" s="43"/>
      <c r="AN419" s="43"/>
      <c r="AO419" s="43"/>
      <c r="AP419" s="43"/>
      <c r="AQ419" s="43"/>
      <c r="AR419" s="43"/>
      <c r="AS419" s="43"/>
      <c r="AW419" s="43"/>
      <c r="AY419" s="43"/>
      <c r="AZ419" s="43"/>
      <c r="BO419" s="43"/>
      <c r="BP419" s="43"/>
      <c r="BQ419" s="43"/>
      <c r="BR419" s="43"/>
    </row>
    <row r="420" spans="1:70" ht="37.5" customHeight="1" x14ac:dyDescent="0.25">
      <c r="A420" s="39"/>
      <c r="B420" s="40"/>
      <c r="C420" s="41"/>
      <c r="D420" s="39"/>
      <c r="E420" s="39"/>
      <c r="F420" s="39"/>
      <c r="G420" s="42"/>
      <c r="H420" s="43"/>
      <c r="I420" s="43"/>
      <c r="M420" s="43"/>
      <c r="AN420" s="43"/>
      <c r="AO420" s="43"/>
      <c r="AP420" s="43"/>
      <c r="AQ420" s="43"/>
      <c r="AR420" s="43"/>
      <c r="AS420" s="43"/>
      <c r="AW420" s="43"/>
      <c r="AY420" s="43"/>
      <c r="AZ420" s="43"/>
      <c r="BO420" s="43"/>
      <c r="BP420" s="43"/>
      <c r="BQ420" s="43"/>
      <c r="BR420" s="43"/>
    </row>
    <row r="421" spans="1:70" ht="37.5" customHeight="1" x14ac:dyDescent="0.25">
      <c r="A421" s="39"/>
      <c r="B421" s="40"/>
      <c r="C421" s="41"/>
      <c r="D421" s="39"/>
      <c r="E421" s="39"/>
      <c r="F421" s="39"/>
      <c r="G421" s="42"/>
      <c r="H421" s="43"/>
      <c r="I421" s="43"/>
      <c r="M421" s="43"/>
      <c r="AN421" s="43"/>
      <c r="AO421" s="43"/>
      <c r="AP421" s="43"/>
      <c r="AQ421" s="43"/>
      <c r="AR421" s="43"/>
      <c r="AS421" s="43"/>
      <c r="AW421" s="43"/>
      <c r="AY421" s="43"/>
      <c r="AZ421" s="43"/>
      <c r="BO421" s="43"/>
      <c r="BP421" s="43"/>
      <c r="BQ421" s="43"/>
      <c r="BR421" s="43"/>
    </row>
    <row r="422" spans="1:70" ht="37.5" customHeight="1" x14ac:dyDescent="0.25">
      <c r="A422" s="39"/>
      <c r="B422" s="40"/>
      <c r="C422" s="41"/>
      <c r="D422" s="39"/>
      <c r="E422" s="39"/>
      <c r="F422" s="39"/>
      <c r="G422" s="42"/>
      <c r="H422" s="43"/>
      <c r="I422" s="43"/>
      <c r="M422" s="43"/>
      <c r="AN422" s="43"/>
      <c r="AO422" s="43"/>
      <c r="AP422" s="43"/>
      <c r="AQ422" s="43"/>
      <c r="AR422" s="43"/>
      <c r="AS422" s="43"/>
      <c r="AW422" s="43"/>
      <c r="AY422" s="43"/>
      <c r="AZ422" s="43"/>
      <c r="BO422" s="43"/>
      <c r="BP422" s="43"/>
      <c r="BQ422" s="43"/>
      <c r="BR422" s="43"/>
    </row>
    <row r="423" spans="1:70" ht="37.5" customHeight="1" x14ac:dyDescent="0.25">
      <c r="A423" s="39"/>
      <c r="B423" s="40"/>
      <c r="C423" s="41"/>
      <c r="D423" s="39"/>
      <c r="E423" s="39"/>
      <c r="F423" s="39"/>
      <c r="G423" s="42"/>
      <c r="H423" s="43"/>
      <c r="I423" s="43"/>
      <c r="M423" s="43"/>
      <c r="AN423" s="43"/>
      <c r="AO423" s="43"/>
      <c r="AP423" s="43"/>
      <c r="AQ423" s="43"/>
      <c r="AR423" s="43"/>
      <c r="AS423" s="43"/>
      <c r="AW423" s="43"/>
      <c r="AY423" s="43"/>
      <c r="AZ423" s="43"/>
      <c r="BO423" s="43"/>
      <c r="BP423" s="43"/>
      <c r="BQ423" s="43"/>
      <c r="BR423" s="43"/>
    </row>
    <row r="424" spans="1:70" ht="37.5" customHeight="1" x14ac:dyDescent="0.25">
      <c r="A424" s="39"/>
      <c r="B424" s="40"/>
      <c r="C424" s="41"/>
      <c r="D424" s="39"/>
      <c r="E424" s="39"/>
      <c r="F424" s="39"/>
      <c r="G424" s="42"/>
      <c r="H424" s="43"/>
      <c r="I424" s="43"/>
      <c r="M424" s="43"/>
      <c r="AN424" s="43"/>
      <c r="AO424" s="43"/>
      <c r="AP424" s="43"/>
      <c r="AQ424" s="43"/>
      <c r="AR424" s="43"/>
      <c r="AS424" s="43"/>
      <c r="AW424" s="43"/>
      <c r="AY424" s="43"/>
      <c r="AZ424" s="43"/>
      <c r="BO424" s="43"/>
      <c r="BP424" s="43"/>
      <c r="BQ424" s="43"/>
      <c r="BR424" s="43"/>
    </row>
    <row r="425" spans="1:70" ht="37.5" customHeight="1" x14ac:dyDescent="0.25">
      <c r="A425" s="39"/>
      <c r="B425" s="40"/>
      <c r="C425" s="41"/>
      <c r="D425" s="39"/>
      <c r="E425" s="39"/>
      <c r="F425" s="39"/>
      <c r="G425" s="42"/>
      <c r="H425" s="43"/>
      <c r="I425" s="43"/>
      <c r="M425" s="43"/>
      <c r="AN425" s="43"/>
      <c r="AO425" s="43"/>
      <c r="AP425" s="43"/>
      <c r="AQ425" s="43"/>
      <c r="AR425" s="43"/>
      <c r="AS425" s="43"/>
      <c r="AW425" s="43"/>
      <c r="AY425" s="43"/>
      <c r="AZ425" s="43"/>
      <c r="BO425" s="43"/>
      <c r="BP425" s="43"/>
      <c r="BQ425" s="43"/>
      <c r="BR425" s="43"/>
    </row>
    <row r="426" spans="1:70" ht="37.5" customHeight="1" x14ac:dyDescent="0.25">
      <c r="A426" s="39"/>
      <c r="B426" s="40"/>
      <c r="C426" s="41"/>
      <c r="D426" s="39"/>
      <c r="E426" s="39"/>
      <c r="F426" s="39"/>
      <c r="G426" s="42"/>
      <c r="H426" s="43"/>
      <c r="I426" s="43"/>
      <c r="M426" s="43"/>
      <c r="AN426" s="43"/>
      <c r="AO426" s="43"/>
      <c r="AP426" s="43"/>
      <c r="AQ426" s="43"/>
      <c r="AR426" s="43"/>
      <c r="AS426" s="43"/>
      <c r="AW426" s="43"/>
      <c r="AY426" s="43"/>
      <c r="AZ426" s="43"/>
      <c r="BO426" s="43"/>
      <c r="BP426" s="43"/>
      <c r="BQ426" s="43"/>
      <c r="BR426" s="43"/>
    </row>
    <row r="427" spans="1:70" ht="37.5" customHeight="1" x14ac:dyDescent="0.25">
      <c r="A427" s="39"/>
      <c r="B427" s="40"/>
      <c r="C427" s="41"/>
      <c r="D427" s="39"/>
      <c r="E427" s="39"/>
      <c r="F427" s="39"/>
      <c r="G427" s="42"/>
      <c r="H427" s="43"/>
      <c r="I427" s="43"/>
      <c r="M427" s="43"/>
      <c r="AN427" s="43"/>
      <c r="AO427" s="43"/>
      <c r="AP427" s="43"/>
      <c r="AQ427" s="43"/>
      <c r="AR427" s="43"/>
      <c r="AS427" s="43"/>
      <c r="AW427" s="43"/>
      <c r="AY427" s="43"/>
      <c r="AZ427" s="43"/>
      <c r="BO427" s="43"/>
      <c r="BP427" s="43"/>
      <c r="BQ427" s="43"/>
      <c r="BR427" s="43"/>
    </row>
    <row r="428" spans="1:70" ht="37.5" customHeight="1" x14ac:dyDescent="0.25">
      <c r="A428" s="39"/>
      <c r="B428" s="40"/>
      <c r="C428" s="41"/>
      <c r="D428" s="39"/>
      <c r="E428" s="39"/>
      <c r="F428" s="39"/>
      <c r="G428" s="42"/>
      <c r="H428" s="43"/>
      <c r="I428" s="43"/>
      <c r="M428" s="43"/>
      <c r="AN428" s="43"/>
      <c r="AO428" s="43"/>
      <c r="AP428" s="43"/>
      <c r="AQ428" s="43"/>
      <c r="AR428" s="43"/>
      <c r="AS428" s="43"/>
      <c r="AW428" s="43"/>
      <c r="AY428" s="43"/>
      <c r="AZ428" s="43"/>
      <c r="BO428" s="43"/>
      <c r="BP428" s="43"/>
      <c r="BQ428" s="43"/>
      <c r="BR428" s="43"/>
    </row>
    <row r="429" spans="1:70" ht="37.5" customHeight="1" x14ac:dyDescent="0.25">
      <c r="A429" s="39"/>
      <c r="B429" s="40"/>
      <c r="C429" s="41"/>
      <c r="D429" s="39"/>
      <c r="E429" s="39"/>
      <c r="F429" s="39"/>
      <c r="G429" s="42"/>
      <c r="H429" s="43"/>
      <c r="I429" s="43"/>
      <c r="M429" s="43"/>
      <c r="AN429" s="43"/>
      <c r="AO429" s="43"/>
      <c r="AP429" s="43"/>
      <c r="AQ429" s="43"/>
      <c r="AR429" s="43"/>
      <c r="AS429" s="43"/>
      <c r="AW429" s="43"/>
      <c r="AY429" s="43"/>
      <c r="AZ429" s="43"/>
      <c r="BO429" s="43"/>
      <c r="BP429" s="43"/>
      <c r="BQ429" s="43"/>
      <c r="BR429" s="43"/>
    </row>
    <row r="430" spans="1:70" ht="37.5" customHeight="1" x14ac:dyDescent="0.25">
      <c r="A430" s="39"/>
      <c r="B430" s="40"/>
      <c r="C430" s="41"/>
      <c r="D430" s="39"/>
      <c r="E430" s="39"/>
      <c r="F430" s="39"/>
      <c r="G430" s="42"/>
      <c r="H430" s="43"/>
      <c r="I430" s="43"/>
      <c r="M430" s="43"/>
      <c r="AN430" s="43"/>
      <c r="AO430" s="43"/>
      <c r="AP430" s="43"/>
      <c r="AQ430" s="43"/>
      <c r="AR430" s="43"/>
      <c r="AS430" s="43"/>
      <c r="AW430" s="43"/>
      <c r="AY430" s="43"/>
      <c r="AZ430" s="43"/>
      <c r="BO430" s="43"/>
      <c r="BP430" s="43"/>
      <c r="BQ430" s="43"/>
      <c r="BR430" s="43"/>
    </row>
    <row r="431" spans="1:70" ht="37.5" customHeight="1" x14ac:dyDescent="0.25">
      <c r="A431" s="39"/>
      <c r="B431" s="40"/>
      <c r="C431" s="41"/>
      <c r="D431" s="39"/>
      <c r="E431" s="39"/>
      <c r="F431" s="39"/>
      <c r="G431" s="42"/>
      <c r="H431" s="43"/>
      <c r="I431" s="43"/>
      <c r="M431" s="43"/>
      <c r="AN431" s="43"/>
      <c r="AO431" s="43"/>
      <c r="AP431" s="43"/>
      <c r="AQ431" s="43"/>
      <c r="AR431" s="43"/>
      <c r="AS431" s="43"/>
      <c r="AW431" s="43"/>
      <c r="AY431" s="43"/>
      <c r="AZ431" s="43"/>
      <c r="BO431" s="43"/>
      <c r="BP431" s="43"/>
      <c r="BQ431" s="43"/>
      <c r="BR431" s="43"/>
    </row>
    <row r="432" spans="1:70" ht="37.5" customHeight="1" x14ac:dyDescent="0.25">
      <c r="A432" s="39"/>
      <c r="B432" s="40"/>
      <c r="C432" s="41"/>
      <c r="D432" s="39"/>
      <c r="E432" s="39"/>
      <c r="F432" s="39"/>
      <c r="G432" s="42"/>
      <c r="H432" s="43"/>
      <c r="I432" s="43"/>
      <c r="M432" s="43"/>
      <c r="AN432" s="43"/>
      <c r="AO432" s="43"/>
      <c r="AP432" s="43"/>
      <c r="AQ432" s="43"/>
      <c r="AR432" s="43"/>
      <c r="AS432" s="43"/>
      <c r="AW432" s="43"/>
      <c r="AY432" s="43"/>
      <c r="AZ432" s="43"/>
      <c r="BO432" s="43"/>
      <c r="BP432" s="43"/>
      <c r="BQ432" s="43"/>
      <c r="BR432" s="43"/>
    </row>
    <row r="433" spans="1:70" ht="37.5" customHeight="1" x14ac:dyDescent="0.25">
      <c r="A433" s="39"/>
      <c r="B433" s="40"/>
      <c r="C433" s="41"/>
      <c r="D433" s="39"/>
      <c r="E433" s="39"/>
      <c r="F433" s="39"/>
      <c r="G433" s="42"/>
      <c r="H433" s="43"/>
      <c r="I433" s="43"/>
      <c r="M433" s="43"/>
      <c r="AN433" s="43"/>
      <c r="AO433" s="43"/>
      <c r="AP433" s="43"/>
      <c r="AQ433" s="43"/>
      <c r="AR433" s="43"/>
      <c r="AS433" s="43"/>
      <c r="AW433" s="43"/>
      <c r="AY433" s="43"/>
      <c r="AZ433" s="43"/>
      <c r="BO433" s="43"/>
      <c r="BP433" s="43"/>
      <c r="BQ433" s="43"/>
      <c r="BR433" s="43"/>
    </row>
    <row r="434" spans="1:70" ht="37.5" customHeight="1" x14ac:dyDescent="0.25">
      <c r="A434" s="39"/>
      <c r="B434" s="40"/>
      <c r="C434" s="41"/>
      <c r="D434" s="39"/>
      <c r="E434" s="39"/>
      <c r="F434" s="39"/>
      <c r="G434" s="42"/>
      <c r="H434" s="43"/>
      <c r="I434" s="43"/>
      <c r="M434" s="43"/>
      <c r="AN434" s="43"/>
      <c r="AO434" s="43"/>
      <c r="AP434" s="43"/>
      <c r="AQ434" s="43"/>
      <c r="AR434" s="43"/>
      <c r="AS434" s="43"/>
      <c r="AW434" s="43"/>
      <c r="AY434" s="43"/>
      <c r="AZ434" s="43"/>
      <c r="BO434" s="43"/>
      <c r="BP434" s="43"/>
      <c r="BQ434" s="43"/>
      <c r="BR434" s="43"/>
    </row>
    <row r="435" spans="1:70" ht="37.5" customHeight="1" x14ac:dyDescent="0.25">
      <c r="A435" s="39"/>
      <c r="B435" s="40"/>
      <c r="C435" s="41"/>
      <c r="D435" s="39"/>
      <c r="E435" s="39"/>
      <c r="F435" s="39"/>
      <c r="G435" s="42"/>
      <c r="H435" s="43"/>
      <c r="I435" s="43"/>
      <c r="M435" s="43"/>
      <c r="AN435" s="43"/>
      <c r="AO435" s="43"/>
      <c r="AP435" s="43"/>
      <c r="AQ435" s="43"/>
      <c r="AR435" s="43"/>
      <c r="AS435" s="43"/>
      <c r="AW435" s="43"/>
      <c r="AY435" s="43"/>
      <c r="AZ435" s="43"/>
      <c r="BO435" s="43"/>
      <c r="BP435" s="43"/>
      <c r="BQ435" s="43"/>
      <c r="BR435" s="43"/>
    </row>
    <row r="436" spans="1:70" ht="37.5" customHeight="1" x14ac:dyDescent="0.25">
      <c r="A436" s="39"/>
      <c r="B436" s="40"/>
      <c r="C436" s="41"/>
      <c r="D436" s="39"/>
      <c r="E436" s="39"/>
      <c r="F436" s="39"/>
      <c r="G436" s="42"/>
      <c r="H436" s="43"/>
      <c r="I436" s="43"/>
      <c r="M436" s="43"/>
      <c r="AN436" s="43"/>
      <c r="AO436" s="43"/>
      <c r="AP436" s="43"/>
      <c r="AQ436" s="43"/>
      <c r="AR436" s="43"/>
      <c r="AS436" s="43"/>
      <c r="AW436" s="43"/>
      <c r="AY436" s="43"/>
      <c r="AZ436" s="43"/>
      <c r="BO436" s="43"/>
      <c r="BP436" s="43"/>
      <c r="BQ436" s="43"/>
      <c r="BR436" s="43"/>
    </row>
    <row r="437" spans="1:70" ht="37.5" customHeight="1" x14ac:dyDescent="0.25">
      <c r="A437" s="39"/>
      <c r="B437" s="40"/>
      <c r="C437" s="41"/>
      <c r="D437" s="39"/>
      <c r="E437" s="39"/>
      <c r="F437" s="39"/>
      <c r="G437" s="42"/>
      <c r="H437" s="43"/>
      <c r="I437" s="43"/>
      <c r="M437" s="43"/>
      <c r="AN437" s="43"/>
      <c r="AO437" s="43"/>
      <c r="AP437" s="43"/>
      <c r="AQ437" s="43"/>
      <c r="AR437" s="43"/>
      <c r="AS437" s="43"/>
      <c r="AW437" s="43"/>
      <c r="AY437" s="43"/>
      <c r="AZ437" s="43"/>
      <c r="BO437" s="43"/>
      <c r="BP437" s="43"/>
      <c r="BQ437" s="43"/>
      <c r="BR437" s="43"/>
    </row>
    <row r="438" spans="1:70" ht="37.5" customHeight="1" x14ac:dyDescent="0.25">
      <c r="A438" s="39"/>
      <c r="B438" s="40"/>
      <c r="C438" s="41"/>
      <c r="D438" s="39"/>
      <c r="E438" s="39"/>
      <c r="F438" s="39"/>
      <c r="G438" s="42"/>
      <c r="H438" s="43"/>
      <c r="I438" s="43"/>
      <c r="M438" s="43"/>
      <c r="AN438" s="43"/>
      <c r="AO438" s="43"/>
      <c r="AP438" s="43"/>
      <c r="AQ438" s="43"/>
      <c r="AR438" s="43"/>
      <c r="AS438" s="43"/>
      <c r="AW438" s="43"/>
      <c r="AY438" s="43"/>
      <c r="AZ438" s="43"/>
      <c r="BO438" s="43"/>
      <c r="BP438" s="43"/>
      <c r="BQ438" s="43"/>
      <c r="BR438" s="43"/>
    </row>
    <row r="439" spans="1:70" ht="37.5" customHeight="1" x14ac:dyDescent="0.25">
      <c r="A439" s="39"/>
      <c r="B439" s="40"/>
      <c r="C439" s="41"/>
      <c r="D439" s="39"/>
      <c r="E439" s="39"/>
      <c r="F439" s="39"/>
      <c r="G439" s="42"/>
      <c r="H439" s="43"/>
      <c r="I439" s="43"/>
      <c r="M439" s="43"/>
      <c r="AN439" s="43"/>
      <c r="AO439" s="43"/>
      <c r="AP439" s="43"/>
      <c r="AQ439" s="43"/>
      <c r="AR439" s="43"/>
      <c r="AS439" s="43"/>
      <c r="AW439" s="43"/>
      <c r="AY439" s="43"/>
      <c r="AZ439" s="43"/>
      <c r="BO439" s="43"/>
      <c r="BP439" s="43"/>
      <c r="BQ439" s="43"/>
      <c r="BR439" s="43"/>
    </row>
    <row r="440" spans="1:70" ht="37.5" customHeight="1" x14ac:dyDescent="0.25">
      <c r="A440" s="39"/>
      <c r="B440" s="40"/>
      <c r="C440" s="41"/>
      <c r="D440" s="39"/>
      <c r="E440" s="39"/>
      <c r="F440" s="39"/>
      <c r="G440" s="42"/>
      <c r="H440" s="43"/>
      <c r="I440" s="43"/>
      <c r="M440" s="43"/>
      <c r="AN440" s="43"/>
      <c r="AO440" s="43"/>
      <c r="AP440" s="43"/>
      <c r="AQ440" s="43"/>
      <c r="AR440" s="43"/>
      <c r="AS440" s="43"/>
      <c r="AW440" s="43"/>
      <c r="AY440" s="43"/>
      <c r="AZ440" s="43"/>
      <c r="BO440" s="43"/>
      <c r="BP440" s="43"/>
      <c r="BQ440" s="43"/>
      <c r="BR440" s="43"/>
    </row>
    <row r="441" spans="1:70" ht="37.5" customHeight="1" x14ac:dyDescent="0.25">
      <c r="A441" s="39"/>
      <c r="B441" s="40"/>
      <c r="C441" s="41"/>
      <c r="D441" s="39"/>
      <c r="E441" s="39"/>
      <c r="F441" s="39"/>
      <c r="G441" s="42"/>
      <c r="H441" s="43"/>
      <c r="I441" s="43"/>
      <c r="M441" s="43"/>
      <c r="AN441" s="43"/>
      <c r="AO441" s="43"/>
      <c r="AP441" s="43"/>
      <c r="AQ441" s="43"/>
      <c r="AR441" s="43"/>
      <c r="AS441" s="43"/>
      <c r="AW441" s="43"/>
      <c r="AY441" s="43"/>
      <c r="AZ441" s="43"/>
      <c r="BO441" s="43"/>
      <c r="BP441" s="43"/>
      <c r="BQ441" s="43"/>
      <c r="BR441" s="43"/>
    </row>
    <row r="442" spans="1:70" ht="37.5" customHeight="1" x14ac:dyDescent="0.25">
      <c r="A442" s="39"/>
      <c r="B442" s="40"/>
      <c r="C442" s="41"/>
      <c r="D442" s="39"/>
      <c r="E442" s="39"/>
      <c r="F442" s="39"/>
      <c r="G442" s="42"/>
      <c r="H442" s="43"/>
      <c r="I442" s="43"/>
      <c r="M442" s="43"/>
      <c r="AN442" s="43"/>
      <c r="AO442" s="43"/>
      <c r="AP442" s="43"/>
      <c r="AQ442" s="43"/>
      <c r="AR442" s="43"/>
      <c r="AS442" s="43"/>
      <c r="AW442" s="43"/>
      <c r="AY442" s="43"/>
      <c r="AZ442" s="43"/>
      <c r="BO442" s="43"/>
      <c r="BP442" s="43"/>
      <c r="BQ442" s="43"/>
      <c r="BR442" s="43"/>
    </row>
    <row r="443" spans="1:70" ht="37.5" customHeight="1" x14ac:dyDescent="0.25">
      <c r="A443" s="39"/>
      <c r="B443" s="40"/>
      <c r="C443" s="41"/>
      <c r="D443" s="39"/>
      <c r="E443" s="39"/>
      <c r="F443" s="39"/>
      <c r="G443" s="42"/>
      <c r="H443" s="43"/>
      <c r="I443" s="43"/>
      <c r="M443" s="43"/>
      <c r="AN443" s="43"/>
      <c r="AO443" s="43"/>
      <c r="AP443" s="43"/>
      <c r="AQ443" s="43"/>
      <c r="AR443" s="43"/>
      <c r="AS443" s="43"/>
      <c r="AW443" s="43"/>
      <c r="AY443" s="43"/>
      <c r="AZ443" s="43"/>
      <c r="BO443" s="43"/>
      <c r="BP443" s="43"/>
      <c r="BQ443" s="43"/>
      <c r="BR443" s="43"/>
    </row>
    <row r="444" spans="1:70" ht="37.5" customHeight="1" x14ac:dyDescent="0.25">
      <c r="A444" s="39"/>
      <c r="B444" s="40"/>
      <c r="C444" s="41"/>
      <c r="D444" s="39"/>
      <c r="E444" s="39"/>
      <c r="F444" s="39"/>
      <c r="G444" s="42"/>
      <c r="H444" s="43"/>
      <c r="I444" s="43"/>
      <c r="M444" s="43"/>
      <c r="AN444" s="43"/>
      <c r="AO444" s="43"/>
      <c r="AP444" s="43"/>
      <c r="AQ444" s="43"/>
      <c r="AR444" s="43"/>
      <c r="AS444" s="43"/>
      <c r="AW444" s="43"/>
      <c r="AY444" s="43"/>
      <c r="AZ444" s="43"/>
      <c r="BO444" s="43"/>
      <c r="BP444" s="43"/>
      <c r="BQ444" s="43"/>
      <c r="BR444" s="43"/>
    </row>
    <row r="445" spans="1:70" ht="37.5" customHeight="1" x14ac:dyDescent="0.25">
      <c r="A445" s="39"/>
      <c r="B445" s="40"/>
      <c r="C445" s="41"/>
      <c r="D445" s="39"/>
      <c r="E445" s="39"/>
      <c r="F445" s="39"/>
      <c r="G445" s="42"/>
      <c r="H445" s="43"/>
      <c r="I445" s="43"/>
      <c r="M445" s="43"/>
      <c r="AN445" s="43"/>
      <c r="AO445" s="43"/>
      <c r="AP445" s="43"/>
      <c r="AQ445" s="43"/>
      <c r="AR445" s="43"/>
      <c r="AS445" s="43"/>
      <c r="AW445" s="43"/>
      <c r="AY445" s="43"/>
      <c r="AZ445" s="43"/>
      <c r="BO445" s="43"/>
      <c r="BP445" s="43"/>
      <c r="BQ445" s="43"/>
      <c r="BR445" s="43"/>
    </row>
    <row r="446" spans="1:70" ht="37.5" customHeight="1" x14ac:dyDescent="0.25">
      <c r="A446" s="39"/>
      <c r="B446" s="40"/>
      <c r="C446" s="41"/>
      <c r="D446" s="39"/>
      <c r="E446" s="39"/>
      <c r="F446" s="39"/>
      <c r="G446" s="42"/>
      <c r="H446" s="43"/>
      <c r="I446" s="43"/>
      <c r="M446" s="43"/>
      <c r="AN446" s="43"/>
      <c r="AO446" s="43"/>
      <c r="AP446" s="43"/>
      <c r="AQ446" s="43"/>
      <c r="AR446" s="43"/>
      <c r="AS446" s="43"/>
      <c r="AW446" s="43"/>
      <c r="AY446" s="43"/>
      <c r="AZ446" s="43"/>
      <c r="BO446" s="43"/>
      <c r="BP446" s="43"/>
      <c r="BQ446" s="43"/>
      <c r="BR446" s="43"/>
    </row>
    <row r="447" spans="1:70" ht="37.5" customHeight="1" x14ac:dyDescent="0.25">
      <c r="A447" s="39"/>
      <c r="B447" s="40"/>
      <c r="C447" s="41"/>
      <c r="D447" s="39"/>
      <c r="E447" s="39"/>
      <c r="F447" s="39"/>
      <c r="G447" s="42"/>
      <c r="H447" s="43"/>
      <c r="I447" s="43"/>
      <c r="M447" s="43"/>
      <c r="AN447" s="43"/>
      <c r="AO447" s="43"/>
      <c r="AP447" s="43"/>
      <c r="AQ447" s="43"/>
      <c r="AR447" s="43"/>
      <c r="AS447" s="43"/>
      <c r="AW447" s="43"/>
      <c r="AY447" s="43"/>
      <c r="AZ447" s="43"/>
      <c r="BO447" s="43"/>
      <c r="BP447" s="43"/>
      <c r="BQ447" s="43"/>
      <c r="BR447" s="43"/>
    </row>
    <row r="448" spans="1:70" ht="37.5" customHeight="1" x14ac:dyDescent="0.25">
      <c r="A448" s="39"/>
      <c r="B448" s="40"/>
      <c r="C448" s="41"/>
      <c r="D448" s="39"/>
      <c r="E448" s="39"/>
      <c r="F448" s="39"/>
      <c r="G448" s="42"/>
      <c r="H448" s="43"/>
      <c r="I448" s="43"/>
      <c r="M448" s="43"/>
      <c r="AN448" s="43"/>
      <c r="AO448" s="43"/>
      <c r="AP448" s="43"/>
      <c r="AQ448" s="43"/>
      <c r="AR448" s="43"/>
      <c r="AS448" s="43"/>
      <c r="AW448" s="43"/>
      <c r="AY448" s="43"/>
      <c r="AZ448" s="43"/>
      <c r="BO448" s="43"/>
      <c r="BP448" s="43"/>
      <c r="BQ448" s="43"/>
      <c r="BR448" s="43"/>
    </row>
    <row r="449" spans="1:70" ht="37.5" customHeight="1" x14ac:dyDescent="0.25">
      <c r="A449" s="39"/>
      <c r="B449" s="40"/>
      <c r="C449" s="41"/>
      <c r="D449" s="39"/>
      <c r="E449" s="39"/>
      <c r="F449" s="39"/>
      <c r="G449" s="42"/>
      <c r="H449" s="43"/>
      <c r="I449" s="43"/>
      <c r="M449" s="43"/>
      <c r="AN449" s="43"/>
      <c r="AO449" s="43"/>
      <c r="AP449" s="43"/>
      <c r="AQ449" s="43"/>
      <c r="AR449" s="43"/>
      <c r="AS449" s="43"/>
      <c r="AW449" s="43"/>
      <c r="AY449" s="43"/>
      <c r="AZ449" s="43"/>
      <c r="BO449" s="43"/>
      <c r="BP449" s="43"/>
      <c r="BQ449" s="43"/>
      <c r="BR449" s="43"/>
    </row>
    <row r="450" spans="1:70" ht="37.5" customHeight="1" x14ac:dyDescent="0.25">
      <c r="A450" s="39"/>
      <c r="B450" s="40"/>
      <c r="C450" s="41"/>
      <c r="D450" s="39"/>
      <c r="E450" s="39"/>
      <c r="F450" s="39"/>
      <c r="G450" s="42"/>
      <c r="H450" s="43"/>
      <c r="I450" s="43"/>
      <c r="M450" s="43"/>
      <c r="AN450" s="43"/>
      <c r="AO450" s="43"/>
      <c r="AP450" s="43"/>
      <c r="AQ450" s="43"/>
      <c r="AR450" s="43"/>
      <c r="AS450" s="43"/>
      <c r="AW450" s="43"/>
      <c r="AY450" s="43"/>
      <c r="AZ450" s="43"/>
      <c r="BO450" s="43"/>
      <c r="BP450" s="43"/>
      <c r="BQ450" s="43"/>
      <c r="BR450" s="43"/>
    </row>
    <row r="451" spans="1:70" ht="37.5" customHeight="1" x14ac:dyDescent="0.25">
      <c r="A451" s="39"/>
      <c r="B451" s="40"/>
      <c r="C451" s="41"/>
      <c r="D451" s="39"/>
      <c r="E451" s="39"/>
      <c r="F451" s="39"/>
      <c r="G451" s="42"/>
      <c r="H451" s="43"/>
      <c r="I451" s="43"/>
      <c r="M451" s="43"/>
      <c r="AN451" s="43"/>
      <c r="AO451" s="43"/>
      <c r="AP451" s="43"/>
      <c r="AQ451" s="43"/>
      <c r="AR451" s="43"/>
      <c r="AS451" s="43"/>
      <c r="AW451" s="43"/>
      <c r="AY451" s="43"/>
      <c r="AZ451" s="43"/>
      <c r="BO451" s="43"/>
      <c r="BP451" s="43"/>
      <c r="BQ451" s="43"/>
      <c r="BR451" s="43"/>
    </row>
    <row r="452" spans="1:70" ht="37.5" customHeight="1" x14ac:dyDescent="0.25">
      <c r="A452" s="39"/>
      <c r="B452" s="40"/>
      <c r="C452" s="41"/>
      <c r="D452" s="39"/>
      <c r="E452" s="39"/>
      <c r="F452" s="39"/>
      <c r="G452" s="42"/>
      <c r="H452" s="43"/>
      <c r="I452" s="43"/>
      <c r="M452" s="43"/>
      <c r="AN452" s="43"/>
      <c r="AO452" s="43"/>
      <c r="AP452" s="43"/>
      <c r="AQ452" s="43"/>
      <c r="AR452" s="43"/>
      <c r="AS452" s="43"/>
      <c r="AW452" s="43"/>
      <c r="AY452" s="43"/>
      <c r="AZ452" s="43"/>
      <c r="BO452" s="43"/>
      <c r="BP452" s="43"/>
      <c r="BQ452" s="43"/>
      <c r="BR452" s="43"/>
    </row>
    <row r="453" spans="1:70" ht="37.5" customHeight="1" x14ac:dyDescent="0.25">
      <c r="A453" s="39"/>
      <c r="B453" s="40"/>
      <c r="C453" s="41"/>
      <c r="D453" s="39"/>
      <c r="E453" s="39"/>
      <c r="F453" s="39"/>
      <c r="G453" s="42"/>
      <c r="H453" s="43"/>
      <c r="I453" s="43"/>
      <c r="M453" s="43"/>
      <c r="AN453" s="43"/>
      <c r="AO453" s="43"/>
      <c r="AP453" s="43"/>
      <c r="AQ453" s="43"/>
      <c r="AR453" s="43"/>
      <c r="AS453" s="43"/>
      <c r="AW453" s="43"/>
      <c r="AY453" s="43"/>
      <c r="AZ453" s="43"/>
      <c r="BO453" s="43"/>
      <c r="BP453" s="43"/>
      <c r="BQ453" s="43"/>
      <c r="BR453" s="43"/>
    </row>
    <row r="454" spans="1:70" ht="37.5" customHeight="1" x14ac:dyDescent="0.25">
      <c r="A454" s="39"/>
      <c r="B454" s="40"/>
      <c r="C454" s="41"/>
      <c r="D454" s="39"/>
      <c r="E454" s="39"/>
      <c r="F454" s="39"/>
      <c r="G454" s="42"/>
      <c r="H454" s="43"/>
      <c r="I454" s="43"/>
      <c r="M454" s="43"/>
      <c r="AN454" s="43"/>
      <c r="AO454" s="43"/>
      <c r="AP454" s="43"/>
      <c r="AQ454" s="43"/>
      <c r="AR454" s="43"/>
      <c r="AS454" s="43"/>
      <c r="AW454" s="43"/>
      <c r="AY454" s="43"/>
      <c r="AZ454" s="43"/>
      <c r="BO454" s="43"/>
      <c r="BP454" s="43"/>
      <c r="BQ454" s="43"/>
      <c r="BR454" s="43"/>
    </row>
    <row r="455" spans="1:70" ht="37.5" customHeight="1" x14ac:dyDescent="0.25">
      <c r="A455" s="39"/>
      <c r="B455" s="40"/>
      <c r="C455" s="41"/>
      <c r="D455" s="39"/>
      <c r="E455" s="39"/>
      <c r="F455" s="39"/>
      <c r="G455" s="42"/>
      <c r="H455" s="43"/>
      <c r="I455" s="43"/>
      <c r="M455" s="43"/>
      <c r="AN455" s="43"/>
      <c r="AO455" s="43"/>
      <c r="AP455" s="43"/>
      <c r="AQ455" s="43"/>
      <c r="AR455" s="43"/>
      <c r="AS455" s="43"/>
      <c r="AW455" s="43"/>
      <c r="AY455" s="43"/>
      <c r="AZ455" s="43"/>
      <c r="BO455" s="43"/>
      <c r="BP455" s="43"/>
      <c r="BQ455" s="43"/>
      <c r="BR455" s="43"/>
    </row>
    <row r="456" spans="1:70" ht="37.5" customHeight="1" x14ac:dyDescent="0.25">
      <c r="A456" s="39"/>
      <c r="B456" s="40"/>
      <c r="C456" s="41"/>
      <c r="D456" s="39"/>
      <c r="E456" s="39"/>
      <c r="F456" s="39"/>
      <c r="G456" s="42"/>
      <c r="H456" s="43"/>
      <c r="I456" s="43"/>
      <c r="M456" s="43"/>
      <c r="AN456" s="43"/>
      <c r="AO456" s="43"/>
      <c r="AP456" s="43"/>
      <c r="AQ456" s="43"/>
      <c r="AR456" s="43"/>
      <c r="AS456" s="43"/>
      <c r="AW456" s="43"/>
      <c r="AY456" s="43"/>
      <c r="AZ456" s="43"/>
      <c r="BO456" s="43"/>
      <c r="BP456" s="43"/>
      <c r="BQ456" s="43"/>
      <c r="BR456" s="43"/>
    </row>
    <row r="457" spans="1:70" ht="37.5" customHeight="1" x14ac:dyDescent="0.25">
      <c r="A457" s="39"/>
      <c r="B457" s="40"/>
      <c r="C457" s="41"/>
      <c r="D457" s="39"/>
      <c r="E457" s="39"/>
      <c r="F457" s="39"/>
      <c r="G457" s="42"/>
      <c r="H457" s="43"/>
      <c r="I457" s="43"/>
      <c r="M457" s="43"/>
      <c r="AN457" s="43"/>
      <c r="AO457" s="43"/>
      <c r="AP457" s="43"/>
      <c r="AQ457" s="43"/>
      <c r="AR457" s="43"/>
      <c r="AS457" s="43"/>
      <c r="AW457" s="43"/>
      <c r="AY457" s="43"/>
      <c r="AZ457" s="43"/>
      <c r="BO457" s="43"/>
      <c r="BP457" s="43"/>
      <c r="BQ457" s="43"/>
      <c r="BR457" s="43"/>
    </row>
    <row r="458" spans="1:70" ht="37.5" customHeight="1" x14ac:dyDescent="0.25">
      <c r="A458" s="39"/>
      <c r="B458" s="40"/>
      <c r="C458" s="41"/>
      <c r="D458" s="39"/>
      <c r="E458" s="39"/>
      <c r="F458" s="39"/>
      <c r="G458" s="42"/>
      <c r="H458" s="43"/>
      <c r="I458" s="43"/>
      <c r="M458" s="43"/>
      <c r="AN458" s="43"/>
      <c r="AO458" s="43"/>
      <c r="AP458" s="43"/>
      <c r="AQ458" s="43"/>
      <c r="AR458" s="43"/>
      <c r="AS458" s="43"/>
      <c r="AW458" s="43"/>
      <c r="AY458" s="43"/>
      <c r="AZ458" s="43"/>
      <c r="BO458" s="43"/>
      <c r="BP458" s="43"/>
      <c r="BQ458" s="43"/>
      <c r="BR458" s="43"/>
    </row>
    <row r="459" spans="1:70" ht="37.5" customHeight="1" x14ac:dyDescent="0.25">
      <c r="A459" s="39"/>
      <c r="B459" s="40"/>
      <c r="C459" s="41"/>
      <c r="D459" s="39"/>
      <c r="E459" s="39"/>
      <c r="F459" s="39"/>
      <c r="G459" s="42"/>
      <c r="H459" s="43"/>
      <c r="I459" s="43"/>
      <c r="M459" s="43"/>
      <c r="AN459" s="43"/>
      <c r="AO459" s="43"/>
      <c r="AP459" s="43"/>
      <c r="AQ459" s="43"/>
      <c r="AR459" s="43"/>
      <c r="AS459" s="43"/>
      <c r="AW459" s="43"/>
      <c r="AY459" s="43"/>
      <c r="AZ459" s="43"/>
      <c r="BO459" s="43"/>
      <c r="BP459" s="43"/>
      <c r="BQ459" s="43"/>
      <c r="BR459" s="43"/>
    </row>
    <row r="460" spans="1:70" ht="37.5" customHeight="1" x14ac:dyDescent="0.25">
      <c r="A460" s="39"/>
      <c r="B460" s="40"/>
      <c r="C460" s="41"/>
      <c r="D460" s="39"/>
      <c r="E460" s="39"/>
      <c r="F460" s="39"/>
      <c r="G460" s="42"/>
      <c r="H460" s="43"/>
      <c r="I460" s="43"/>
      <c r="M460" s="43"/>
      <c r="AN460" s="43"/>
      <c r="AO460" s="43"/>
      <c r="AP460" s="43"/>
      <c r="AQ460" s="43"/>
      <c r="AR460" s="43"/>
      <c r="AS460" s="43"/>
      <c r="AW460" s="43"/>
      <c r="AY460" s="43"/>
      <c r="AZ460" s="43"/>
      <c r="BO460" s="43"/>
      <c r="BP460" s="43"/>
      <c r="BQ460" s="43"/>
      <c r="BR460" s="43"/>
    </row>
    <row r="461" spans="1:70" ht="37.5" customHeight="1" x14ac:dyDescent="0.25">
      <c r="A461" s="39"/>
      <c r="B461" s="40"/>
      <c r="C461" s="41"/>
      <c r="D461" s="39"/>
      <c r="E461" s="39"/>
      <c r="F461" s="39"/>
      <c r="G461" s="42"/>
      <c r="H461" s="43"/>
      <c r="I461" s="43"/>
      <c r="M461" s="43"/>
      <c r="AN461" s="43"/>
      <c r="AO461" s="43"/>
      <c r="AP461" s="43"/>
      <c r="AQ461" s="43"/>
      <c r="AR461" s="43"/>
      <c r="AS461" s="43"/>
      <c r="AW461" s="43"/>
      <c r="AY461" s="43"/>
      <c r="AZ461" s="43"/>
      <c r="BO461" s="43"/>
      <c r="BP461" s="43"/>
      <c r="BQ461" s="43"/>
      <c r="BR461" s="43"/>
    </row>
    <row r="462" spans="1:70" ht="37.5" customHeight="1" x14ac:dyDescent="0.25">
      <c r="A462" s="39"/>
      <c r="B462" s="40"/>
      <c r="C462" s="41"/>
      <c r="D462" s="39"/>
      <c r="E462" s="39"/>
      <c r="F462" s="39"/>
      <c r="G462" s="42"/>
      <c r="H462" s="43"/>
      <c r="I462" s="43"/>
      <c r="M462" s="43"/>
      <c r="AN462" s="43"/>
      <c r="AO462" s="43"/>
      <c r="AP462" s="43"/>
      <c r="AQ462" s="43"/>
      <c r="AR462" s="43"/>
      <c r="AS462" s="43"/>
      <c r="AW462" s="43"/>
      <c r="AY462" s="43"/>
      <c r="AZ462" s="43"/>
      <c r="BO462" s="43"/>
      <c r="BP462" s="43"/>
      <c r="BQ462" s="43"/>
      <c r="BR462" s="43"/>
    </row>
    <row r="463" spans="1:70" ht="37.5" customHeight="1" x14ac:dyDescent="0.25">
      <c r="A463" s="39"/>
      <c r="B463" s="40"/>
      <c r="C463" s="41"/>
      <c r="D463" s="39"/>
      <c r="E463" s="39"/>
      <c r="F463" s="39"/>
      <c r="G463" s="42"/>
      <c r="H463" s="43"/>
      <c r="I463" s="43"/>
      <c r="M463" s="43"/>
      <c r="AN463" s="43"/>
      <c r="AO463" s="43"/>
      <c r="AP463" s="43"/>
      <c r="AQ463" s="43"/>
      <c r="AR463" s="43"/>
      <c r="AS463" s="43"/>
      <c r="AW463" s="43"/>
      <c r="AY463" s="43"/>
      <c r="AZ463" s="43"/>
      <c r="BO463" s="43"/>
      <c r="BP463" s="43"/>
      <c r="BQ463" s="43"/>
      <c r="BR463" s="43"/>
    </row>
    <row r="464" spans="1:70" ht="37.5" customHeight="1" x14ac:dyDescent="0.25">
      <c r="A464" s="39"/>
      <c r="B464" s="40"/>
      <c r="C464" s="41"/>
      <c r="D464" s="39"/>
      <c r="E464" s="39"/>
      <c r="F464" s="39"/>
      <c r="G464" s="42"/>
      <c r="H464" s="43"/>
      <c r="I464" s="43"/>
      <c r="M464" s="43"/>
      <c r="AN464" s="43"/>
      <c r="AO464" s="43"/>
      <c r="AP464" s="43"/>
      <c r="AQ464" s="43"/>
      <c r="AR464" s="43"/>
      <c r="AS464" s="43"/>
      <c r="AW464" s="43"/>
      <c r="AY464" s="43"/>
      <c r="AZ464" s="43"/>
      <c r="BO464" s="43"/>
      <c r="BP464" s="43"/>
      <c r="BQ464" s="43"/>
      <c r="BR464" s="43"/>
    </row>
    <row r="465" spans="1:70" ht="37.5" customHeight="1" x14ac:dyDescent="0.25">
      <c r="A465" s="39"/>
      <c r="B465" s="40"/>
      <c r="C465" s="41"/>
      <c r="D465" s="39"/>
      <c r="E465" s="39"/>
      <c r="F465" s="39"/>
      <c r="G465" s="42"/>
      <c r="H465" s="43"/>
      <c r="I465" s="43"/>
      <c r="M465" s="43"/>
      <c r="AN465" s="43"/>
      <c r="AO465" s="43"/>
      <c r="AP465" s="43"/>
      <c r="AQ465" s="43"/>
      <c r="AR465" s="43"/>
      <c r="AS465" s="43"/>
      <c r="AW465" s="43"/>
      <c r="AY465" s="43"/>
      <c r="AZ465" s="43"/>
      <c r="BO465" s="43"/>
      <c r="BP465" s="43"/>
      <c r="BQ465" s="43"/>
      <c r="BR465" s="43"/>
    </row>
    <row r="466" spans="1:70" ht="37.5" customHeight="1" x14ac:dyDescent="0.25">
      <c r="A466" s="39"/>
      <c r="B466" s="40"/>
      <c r="C466" s="41"/>
      <c r="D466" s="39"/>
      <c r="E466" s="39"/>
      <c r="F466" s="39"/>
      <c r="G466" s="42"/>
      <c r="H466" s="43"/>
      <c r="I466" s="43"/>
      <c r="M466" s="43"/>
      <c r="AN466" s="43"/>
      <c r="AO466" s="43"/>
      <c r="AP466" s="43"/>
      <c r="AQ466" s="43"/>
      <c r="AR466" s="43"/>
      <c r="AS466" s="43"/>
      <c r="AW466" s="43"/>
      <c r="AY466" s="43"/>
      <c r="AZ466" s="43"/>
      <c r="BO466" s="43"/>
      <c r="BP466" s="43"/>
      <c r="BQ466" s="43"/>
      <c r="BR466" s="43"/>
    </row>
    <row r="467" spans="1:70" ht="37.5" customHeight="1" x14ac:dyDescent="0.25">
      <c r="A467" s="39"/>
      <c r="B467" s="40"/>
      <c r="C467" s="41"/>
      <c r="D467" s="39"/>
      <c r="E467" s="39"/>
      <c r="F467" s="39"/>
      <c r="G467" s="42"/>
      <c r="H467" s="43"/>
      <c r="I467" s="43"/>
      <c r="M467" s="43"/>
      <c r="AN467" s="43"/>
      <c r="AO467" s="43"/>
      <c r="AP467" s="43"/>
      <c r="AQ467" s="43"/>
      <c r="AR467" s="43"/>
      <c r="AS467" s="43"/>
      <c r="AW467" s="43"/>
      <c r="AY467" s="43"/>
      <c r="AZ467" s="43"/>
      <c r="BO467" s="43"/>
      <c r="BP467" s="43"/>
      <c r="BQ467" s="43"/>
      <c r="BR467" s="43"/>
    </row>
    <row r="468" spans="1:70" ht="37.5" customHeight="1" x14ac:dyDescent="0.25">
      <c r="A468" s="39"/>
      <c r="B468" s="40"/>
      <c r="C468" s="41"/>
      <c r="D468" s="39"/>
      <c r="E468" s="39"/>
      <c r="F468" s="39"/>
      <c r="G468" s="42"/>
      <c r="H468" s="43"/>
      <c r="I468" s="43"/>
      <c r="M468" s="43"/>
      <c r="AN468" s="43"/>
      <c r="AO468" s="43"/>
      <c r="AP468" s="43"/>
      <c r="AQ468" s="43"/>
      <c r="AR468" s="43"/>
      <c r="AS468" s="43"/>
      <c r="AW468" s="43"/>
      <c r="AY468" s="43"/>
      <c r="AZ468" s="43"/>
      <c r="BO468" s="43"/>
      <c r="BP468" s="43"/>
      <c r="BQ468" s="43"/>
      <c r="BR468" s="43"/>
    </row>
    <row r="469" spans="1:70" ht="37.5" customHeight="1" x14ac:dyDescent="0.25">
      <c r="A469" s="39"/>
      <c r="B469" s="40"/>
      <c r="C469" s="41"/>
      <c r="D469" s="39"/>
      <c r="E469" s="39"/>
      <c r="F469" s="39"/>
      <c r="G469" s="42"/>
      <c r="H469" s="43"/>
      <c r="I469" s="43"/>
      <c r="M469" s="43"/>
      <c r="AN469" s="43"/>
      <c r="AO469" s="43"/>
      <c r="AP469" s="43"/>
      <c r="AQ469" s="43"/>
      <c r="AR469" s="43"/>
      <c r="AS469" s="43"/>
      <c r="AW469" s="43"/>
      <c r="AY469" s="43"/>
      <c r="AZ469" s="43"/>
      <c r="BO469" s="43"/>
      <c r="BP469" s="43"/>
      <c r="BQ469" s="43"/>
      <c r="BR469" s="43"/>
    </row>
    <row r="470" spans="1:70" ht="37.5" customHeight="1" x14ac:dyDescent="0.25">
      <c r="A470" s="39"/>
      <c r="B470" s="40"/>
      <c r="C470" s="41"/>
      <c r="D470" s="39"/>
      <c r="E470" s="39"/>
      <c r="F470" s="39"/>
      <c r="G470" s="42"/>
      <c r="H470" s="43"/>
      <c r="I470" s="43"/>
      <c r="M470" s="43"/>
      <c r="AN470" s="43"/>
      <c r="AO470" s="43"/>
      <c r="AP470" s="43"/>
      <c r="AQ470" s="43"/>
      <c r="AR470" s="43"/>
      <c r="AS470" s="43"/>
      <c r="AW470" s="43"/>
      <c r="AY470" s="43"/>
      <c r="AZ470" s="43"/>
      <c r="BO470" s="43"/>
      <c r="BP470" s="43"/>
      <c r="BQ470" s="43"/>
      <c r="BR470" s="43"/>
    </row>
    <row r="471" spans="1:70" ht="37.5" customHeight="1" x14ac:dyDescent="0.25">
      <c r="A471" s="39"/>
      <c r="B471" s="40"/>
      <c r="C471" s="41"/>
      <c r="D471" s="39"/>
      <c r="E471" s="39"/>
      <c r="F471" s="39"/>
      <c r="G471" s="42"/>
      <c r="H471" s="43"/>
      <c r="I471" s="43"/>
      <c r="M471" s="43"/>
      <c r="AN471" s="43"/>
      <c r="AO471" s="43"/>
      <c r="AP471" s="43"/>
      <c r="AQ471" s="43"/>
      <c r="AR471" s="43"/>
      <c r="AS471" s="43"/>
      <c r="AW471" s="43"/>
      <c r="AY471" s="43"/>
      <c r="AZ471" s="43"/>
      <c r="BO471" s="43"/>
      <c r="BP471" s="43"/>
      <c r="BQ471" s="43"/>
      <c r="BR471" s="43"/>
    </row>
    <row r="472" spans="1:70" ht="37.5" customHeight="1" x14ac:dyDescent="0.25">
      <c r="A472" s="39"/>
      <c r="B472" s="40"/>
      <c r="C472" s="41"/>
      <c r="D472" s="39"/>
      <c r="E472" s="39"/>
      <c r="F472" s="39"/>
      <c r="G472" s="42"/>
      <c r="H472" s="43"/>
      <c r="I472" s="43"/>
      <c r="M472" s="43"/>
      <c r="AN472" s="43"/>
      <c r="AO472" s="43"/>
      <c r="AP472" s="43"/>
      <c r="AQ472" s="43"/>
      <c r="AR472" s="43"/>
      <c r="AS472" s="43"/>
      <c r="AW472" s="43"/>
      <c r="AY472" s="43"/>
      <c r="AZ472" s="43"/>
      <c r="BO472" s="43"/>
      <c r="BP472" s="43"/>
      <c r="BQ472" s="43"/>
      <c r="BR472" s="43"/>
    </row>
    <row r="473" spans="1:70" ht="37.5" customHeight="1" x14ac:dyDescent="0.25">
      <c r="A473" s="39"/>
      <c r="B473" s="40"/>
      <c r="C473" s="41"/>
      <c r="D473" s="39"/>
      <c r="E473" s="39"/>
      <c r="F473" s="39"/>
      <c r="G473" s="42"/>
      <c r="H473" s="43"/>
      <c r="I473" s="43"/>
      <c r="M473" s="43"/>
      <c r="AN473" s="43"/>
      <c r="AO473" s="43"/>
      <c r="AP473" s="43"/>
      <c r="AQ473" s="43"/>
      <c r="AR473" s="43"/>
      <c r="AS473" s="43"/>
      <c r="AW473" s="43"/>
      <c r="AY473" s="43"/>
      <c r="AZ473" s="43"/>
      <c r="BO473" s="43"/>
      <c r="BP473" s="43"/>
      <c r="BQ473" s="43"/>
      <c r="BR473" s="43"/>
    </row>
    <row r="474" spans="1:70" ht="37.5" customHeight="1" x14ac:dyDescent="0.25">
      <c r="A474" s="39"/>
      <c r="B474" s="40"/>
      <c r="C474" s="41"/>
      <c r="D474" s="39"/>
      <c r="E474" s="39"/>
      <c r="F474" s="39"/>
      <c r="G474" s="42"/>
      <c r="H474" s="43"/>
      <c r="I474" s="43"/>
      <c r="M474" s="43"/>
      <c r="AN474" s="43"/>
      <c r="AO474" s="43"/>
      <c r="AP474" s="43"/>
      <c r="AQ474" s="43"/>
      <c r="AR474" s="43"/>
      <c r="AS474" s="43"/>
      <c r="AW474" s="43"/>
      <c r="AY474" s="43"/>
      <c r="AZ474" s="43"/>
      <c r="BO474" s="43"/>
      <c r="BP474" s="43"/>
      <c r="BQ474" s="43"/>
      <c r="BR474" s="43"/>
    </row>
    <row r="475" spans="1:70" ht="37.5" customHeight="1" x14ac:dyDescent="0.25">
      <c r="A475" s="39"/>
      <c r="B475" s="40"/>
      <c r="C475" s="41"/>
      <c r="D475" s="39"/>
      <c r="E475" s="39"/>
      <c r="F475" s="39"/>
      <c r="G475" s="42"/>
      <c r="H475" s="43"/>
      <c r="I475" s="43"/>
      <c r="M475" s="43"/>
      <c r="AN475" s="43"/>
      <c r="AO475" s="43"/>
      <c r="AP475" s="43"/>
      <c r="AQ475" s="43"/>
      <c r="AR475" s="43"/>
      <c r="AS475" s="43"/>
      <c r="AW475" s="43"/>
      <c r="AY475" s="43"/>
      <c r="AZ475" s="43"/>
      <c r="BO475" s="43"/>
      <c r="BP475" s="43"/>
      <c r="BQ475" s="43"/>
      <c r="BR475" s="43"/>
    </row>
    <row r="476" spans="1:70" ht="37.5" customHeight="1" x14ac:dyDescent="0.25">
      <c r="A476" s="39"/>
      <c r="B476" s="40"/>
      <c r="C476" s="41"/>
      <c r="D476" s="39"/>
      <c r="E476" s="39"/>
      <c r="F476" s="39"/>
      <c r="G476" s="42"/>
      <c r="H476" s="43"/>
      <c r="I476" s="43"/>
      <c r="M476" s="43"/>
      <c r="AN476" s="43"/>
      <c r="AO476" s="43"/>
      <c r="AP476" s="43"/>
      <c r="AQ476" s="43"/>
      <c r="AR476" s="43"/>
      <c r="AS476" s="43"/>
      <c r="AW476" s="43"/>
      <c r="AY476" s="43"/>
      <c r="AZ476" s="43"/>
      <c r="BO476" s="43"/>
      <c r="BP476" s="43"/>
      <c r="BQ476" s="43"/>
      <c r="BR476" s="43"/>
    </row>
    <row r="477" spans="1:70" ht="37.5" customHeight="1" x14ac:dyDescent="0.25">
      <c r="A477" s="39"/>
      <c r="B477" s="40"/>
      <c r="C477" s="41"/>
      <c r="D477" s="39"/>
      <c r="E477" s="39"/>
      <c r="F477" s="39"/>
      <c r="G477" s="42"/>
      <c r="H477" s="43"/>
      <c r="I477" s="43"/>
      <c r="M477" s="43"/>
      <c r="AN477" s="43"/>
      <c r="AO477" s="43"/>
      <c r="AP477" s="43"/>
      <c r="AQ477" s="43"/>
      <c r="AR477" s="43"/>
      <c r="AS477" s="43"/>
      <c r="AW477" s="43"/>
      <c r="AY477" s="43"/>
      <c r="AZ477" s="43"/>
      <c r="BO477" s="43"/>
      <c r="BP477" s="43"/>
      <c r="BQ477" s="43"/>
      <c r="BR477" s="43"/>
    </row>
    <row r="478" spans="1:70" ht="37.5" customHeight="1" x14ac:dyDescent="0.25">
      <c r="A478" s="39"/>
      <c r="B478" s="40"/>
      <c r="C478" s="41"/>
      <c r="D478" s="39"/>
      <c r="E478" s="39"/>
      <c r="F478" s="39"/>
      <c r="G478" s="42"/>
      <c r="H478" s="43"/>
      <c r="I478" s="43"/>
      <c r="M478" s="43"/>
      <c r="AN478" s="43"/>
      <c r="AO478" s="43"/>
      <c r="AP478" s="43"/>
      <c r="AQ478" s="43"/>
      <c r="AR478" s="43"/>
      <c r="AS478" s="43"/>
      <c r="AW478" s="43"/>
      <c r="AY478" s="43"/>
      <c r="AZ478" s="43"/>
      <c r="BO478" s="43"/>
      <c r="BP478" s="43"/>
      <c r="BQ478" s="43"/>
      <c r="BR478" s="43"/>
    </row>
    <row r="479" spans="1:70" ht="37.5" customHeight="1" x14ac:dyDescent="0.25">
      <c r="A479" s="39"/>
      <c r="B479" s="40"/>
      <c r="C479" s="41"/>
      <c r="D479" s="39"/>
      <c r="E479" s="39"/>
      <c r="F479" s="39"/>
      <c r="G479" s="42"/>
      <c r="H479" s="43"/>
      <c r="I479" s="43"/>
      <c r="M479" s="43"/>
      <c r="AN479" s="43"/>
      <c r="AO479" s="43"/>
      <c r="AP479" s="43"/>
      <c r="AQ479" s="43"/>
      <c r="AR479" s="43"/>
      <c r="AS479" s="43"/>
      <c r="AW479" s="43"/>
      <c r="AY479" s="43"/>
      <c r="AZ479" s="43"/>
      <c r="BO479" s="43"/>
      <c r="BP479" s="43"/>
      <c r="BQ479" s="43"/>
      <c r="BR479" s="43"/>
    </row>
    <row r="480" spans="1:70" ht="37.5" customHeight="1" x14ac:dyDescent="0.25">
      <c r="A480" s="39"/>
      <c r="B480" s="40"/>
      <c r="C480" s="41"/>
      <c r="D480" s="39"/>
      <c r="E480" s="39"/>
      <c r="F480" s="39"/>
      <c r="G480" s="42"/>
      <c r="H480" s="43"/>
      <c r="I480" s="43"/>
      <c r="M480" s="43"/>
      <c r="AN480" s="43"/>
      <c r="AO480" s="43"/>
      <c r="AP480" s="43"/>
      <c r="AQ480" s="43"/>
      <c r="AR480" s="43"/>
      <c r="AS480" s="43"/>
      <c r="AW480" s="43"/>
      <c r="AY480" s="43"/>
      <c r="AZ480" s="43"/>
      <c r="BO480" s="43"/>
      <c r="BP480" s="43"/>
      <c r="BQ480" s="43"/>
      <c r="BR480" s="43"/>
    </row>
    <row r="481" spans="1:70" ht="37.5" customHeight="1" x14ac:dyDescent="0.25">
      <c r="A481" s="39"/>
      <c r="B481" s="40"/>
      <c r="C481" s="41"/>
      <c r="D481" s="39"/>
      <c r="E481" s="39"/>
      <c r="F481" s="39"/>
      <c r="G481" s="42"/>
      <c r="H481" s="43"/>
      <c r="I481" s="43"/>
      <c r="M481" s="43"/>
      <c r="AN481" s="43"/>
      <c r="AO481" s="43"/>
      <c r="AP481" s="43"/>
      <c r="AQ481" s="43"/>
      <c r="AR481" s="43"/>
      <c r="AS481" s="43"/>
      <c r="AW481" s="43"/>
      <c r="AY481" s="43"/>
      <c r="AZ481" s="43"/>
      <c r="BO481" s="43"/>
      <c r="BP481" s="43"/>
      <c r="BQ481" s="43"/>
      <c r="BR481" s="43"/>
    </row>
    <row r="482" spans="1:70" ht="37.5" customHeight="1" x14ac:dyDescent="0.25">
      <c r="A482" s="39"/>
      <c r="B482" s="40"/>
      <c r="C482" s="41"/>
      <c r="D482" s="39"/>
      <c r="E482" s="39"/>
      <c r="F482" s="39"/>
      <c r="G482" s="42"/>
      <c r="H482" s="43"/>
      <c r="I482" s="43"/>
      <c r="M482" s="43"/>
      <c r="AN482" s="43"/>
      <c r="AO482" s="43"/>
      <c r="AP482" s="43"/>
      <c r="AQ482" s="43"/>
      <c r="AR482" s="43"/>
      <c r="AS482" s="43"/>
      <c r="AW482" s="43"/>
      <c r="AY482" s="43"/>
      <c r="AZ482" s="43"/>
      <c r="BO482" s="43"/>
      <c r="BP482" s="43"/>
      <c r="BQ482" s="43"/>
      <c r="BR482" s="43"/>
    </row>
    <row r="483" spans="1:70" ht="37.5" customHeight="1" x14ac:dyDescent="0.25">
      <c r="A483" s="39"/>
      <c r="B483" s="40"/>
      <c r="C483" s="41"/>
      <c r="D483" s="39"/>
      <c r="E483" s="39"/>
      <c r="F483" s="39"/>
      <c r="G483" s="42"/>
      <c r="H483" s="43"/>
      <c r="I483" s="43"/>
      <c r="M483" s="43"/>
      <c r="AN483" s="43"/>
      <c r="AO483" s="43"/>
      <c r="AP483" s="43"/>
      <c r="AQ483" s="43"/>
      <c r="AR483" s="43"/>
      <c r="AS483" s="43"/>
      <c r="AW483" s="43"/>
      <c r="AY483" s="43"/>
      <c r="AZ483" s="43"/>
      <c r="BO483" s="43"/>
      <c r="BP483" s="43"/>
      <c r="BQ483" s="43"/>
      <c r="BR483" s="43"/>
    </row>
    <row r="484" spans="1:70" ht="37.5" customHeight="1" x14ac:dyDescent="0.25">
      <c r="A484" s="39"/>
      <c r="B484" s="40"/>
      <c r="C484" s="41"/>
      <c r="D484" s="39"/>
      <c r="E484" s="39"/>
      <c r="F484" s="39"/>
      <c r="G484" s="42"/>
      <c r="H484" s="43"/>
      <c r="I484" s="43"/>
      <c r="M484" s="43"/>
      <c r="AN484" s="43"/>
      <c r="AO484" s="43"/>
      <c r="AP484" s="43"/>
      <c r="AQ484" s="43"/>
      <c r="AR484" s="43"/>
      <c r="AS484" s="43"/>
      <c r="AW484" s="43"/>
      <c r="AY484" s="43"/>
      <c r="AZ484" s="43"/>
      <c r="BO484" s="43"/>
      <c r="BP484" s="43"/>
      <c r="BQ484" s="43"/>
      <c r="BR484" s="43"/>
    </row>
    <row r="485" spans="1:70" ht="37.5" customHeight="1" x14ac:dyDescent="0.25">
      <c r="A485" s="39"/>
      <c r="B485" s="40"/>
      <c r="C485" s="41"/>
      <c r="D485" s="39"/>
      <c r="E485" s="39"/>
      <c r="F485" s="39"/>
      <c r="G485" s="42"/>
      <c r="H485" s="43"/>
      <c r="I485" s="43"/>
      <c r="M485" s="43"/>
      <c r="AN485" s="43"/>
      <c r="AO485" s="43"/>
      <c r="AP485" s="43"/>
      <c r="AQ485" s="43"/>
      <c r="AR485" s="43"/>
      <c r="AS485" s="43"/>
      <c r="AW485" s="43"/>
      <c r="AY485" s="43"/>
      <c r="AZ485" s="43"/>
      <c r="BO485" s="43"/>
      <c r="BP485" s="43"/>
      <c r="BQ485" s="43"/>
      <c r="BR485" s="43"/>
    </row>
    <row r="486" spans="1:70" ht="37.5" customHeight="1" x14ac:dyDescent="0.25">
      <c r="A486" s="39"/>
      <c r="B486" s="40"/>
      <c r="C486" s="41"/>
      <c r="D486" s="39"/>
      <c r="E486" s="39"/>
      <c r="F486" s="39"/>
      <c r="G486" s="42"/>
      <c r="H486" s="43"/>
      <c r="I486" s="43"/>
      <c r="M486" s="43"/>
      <c r="AN486" s="43"/>
      <c r="AO486" s="43"/>
      <c r="AP486" s="43"/>
      <c r="AQ486" s="43"/>
      <c r="AR486" s="43"/>
      <c r="AS486" s="43"/>
      <c r="AW486" s="43"/>
      <c r="AY486" s="43"/>
      <c r="AZ486" s="43"/>
      <c r="BO486" s="43"/>
      <c r="BP486" s="43"/>
      <c r="BQ486" s="43"/>
      <c r="BR486" s="43"/>
    </row>
    <row r="487" spans="1:70" ht="37.5" customHeight="1" x14ac:dyDescent="0.25">
      <c r="A487" s="39"/>
      <c r="B487" s="40"/>
      <c r="C487" s="41"/>
      <c r="D487" s="39"/>
      <c r="E487" s="39"/>
      <c r="F487" s="39"/>
      <c r="G487" s="42"/>
      <c r="H487" s="43"/>
      <c r="I487" s="43"/>
      <c r="M487" s="43"/>
      <c r="AN487" s="43"/>
      <c r="AO487" s="43"/>
      <c r="AP487" s="43"/>
      <c r="AQ487" s="43"/>
      <c r="AR487" s="43"/>
      <c r="AS487" s="43"/>
      <c r="AW487" s="43"/>
      <c r="AY487" s="43"/>
      <c r="AZ487" s="43"/>
      <c r="BO487" s="43"/>
      <c r="BP487" s="43"/>
      <c r="BQ487" s="43"/>
      <c r="BR487" s="43"/>
    </row>
    <row r="488" spans="1:70" ht="37.5" customHeight="1" x14ac:dyDescent="0.25">
      <c r="A488" s="39"/>
      <c r="B488" s="40"/>
      <c r="C488" s="41"/>
      <c r="D488" s="39"/>
      <c r="E488" s="39"/>
      <c r="F488" s="39"/>
      <c r="G488" s="42"/>
      <c r="H488" s="43"/>
      <c r="I488" s="43"/>
      <c r="M488" s="43"/>
      <c r="AN488" s="43"/>
      <c r="AO488" s="43"/>
      <c r="AP488" s="43"/>
      <c r="AQ488" s="43"/>
      <c r="AR488" s="43"/>
      <c r="AS488" s="43"/>
      <c r="AW488" s="43"/>
      <c r="AY488" s="43"/>
      <c r="AZ488" s="43"/>
      <c r="BO488" s="43"/>
      <c r="BP488" s="43"/>
      <c r="BQ488" s="43"/>
      <c r="BR488" s="43"/>
    </row>
    <row r="489" spans="1:70" ht="37.5" customHeight="1" x14ac:dyDescent="0.25">
      <c r="A489" s="39"/>
      <c r="B489" s="40"/>
      <c r="C489" s="41"/>
      <c r="D489" s="39"/>
      <c r="E489" s="39"/>
      <c r="F489" s="39"/>
      <c r="G489" s="42"/>
      <c r="H489" s="43"/>
      <c r="I489" s="43"/>
      <c r="M489" s="43"/>
      <c r="AN489" s="43"/>
      <c r="AO489" s="43"/>
      <c r="AP489" s="43"/>
      <c r="AQ489" s="43"/>
      <c r="AR489" s="43"/>
      <c r="AS489" s="43"/>
      <c r="AW489" s="43"/>
      <c r="AY489" s="43"/>
      <c r="AZ489" s="43"/>
      <c r="BO489" s="43"/>
      <c r="BP489" s="43"/>
      <c r="BQ489" s="43"/>
      <c r="BR489" s="43"/>
    </row>
    <row r="490" spans="1:70" ht="37.5" customHeight="1" x14ac:dyDescent="0.25">
      <c r="A490" s="39"/>
      <c r="B490" s="40"/>
      <c r="C490" s="41"/>
      <c r="D490" s="39"/>
      <c r="E490" s="39"/>
      <c r="F490" s="39"/>
      <c r="G490" s="42"/>
      <c r="H490" s="43"/>
      <c r="I490" s="43"/>
      <c r="M490" s="43"/>
      <c r="AN490" s="43"/>
      <c r="AO490" s="43"/>
      <c r="AP490" s="43"/>
      <c r="AQ490" s="43"/>
      <c r="AR490" s="43"/>
      <c r="AS490" s="43"/>
      <c r="AW490" s="43"/>
      <c r="AY490" s="43"/>
      <c r="AZ490" s="43"/>
      <c r="BO490" s="43"/>
      <c r="BP490" s="43"/>
      <c r="BQ490" s="43"/>
      <c r="BR490" s="43"/>
    </row>
    <row r="491" spans="1:70" ht="37.5" customHeight="1" x14ac:dyDescent="0.25">
      <c r="A491" s="39"/>
      <c r="B491" s="40"/>
      <c r="C491" s="41"/>
      <c r="D491" s="39"/>
      <c r="E491" s="39"/>
      <c r="F491" s="39"/>
      <c r="G491" s="42"/>
      <c r="H491" s="43"/>
      <c r="I491" s="43"/>
      <c r="M491" s="43"/>
      <c r="AN491" s="43"/>
      <c r="AO491" s="43"/>
      <c r="AP491" s="43"/>
      <c r="AQ491" s="43"/>
      <c r="AR491" s="43"/>
      <c r="AS491" s="43"/>
      <c r="AW491" s="43"/>
      <c r="AY491" s="43"/>
      <c r="AZ491" s="43"/>
      <c r="BO491" s="43"/>
      <c r="BP491" s="43"/>
      <c r="BQ491" s="43"/>
      <c r="BR491" s="43"/>
    </row>
    <row r="492" spans="1:70" ht="37.5" customHeight="1" x14ac:dyDescent="0.25">
      <c r="A492" s="39"/>
      <c r="B492" s="40"/>
      <c r="C492" s="41"/>
      <c r="D492" s="39"/>
      <c r="E492" s="39"/>
      <c r="F492" s="39"/>
      <c r="G492" s="42"/>
      <c r="H492" s="43"/>
      <c r="I492" s="43"/>
      <c r="M492" s="43"/>
      <c r="AN492" s="43"/>
      <c r="AO492" s="43"/>
      <c r="AP492" s="43"/>
      <c r="AQ492" s="43"/>
      <c r="AR492" s="43"/>
      <c r="AS492" s="43"/>
      <c r="AW492" s="43"/>
      <c r="AY492" s="43"/>
      <c r="AZ492" s="43"/>
      <c r="BO492" s="43"/>
      <c r="BP492" s="43"/>
      <c r="BQ492" s="43"/>
      <c r="BR492" s="43"/>
    </row>
    <row r="493" spans="1:70" ht="37.5" customHeight="1" x14ac:dyDescent="0.25">
      <c r="A493" s="39"/>
      <c r="B493" s="40"/>
      <c r="C493" s="41"/>
      <c r="D493" s="39"/>
      <c r="E493" s="39"/>
      <c r="F493" s="39"/>
      <c r="G493" s="42"/>
      <c r="H493" s="43"/>
      <c r="I493" s="43"/>
      <c r="M493" s="43"/>
      <c r="AN493" s="43"/>
      <c r="AO493" s="43"/>
      <c r="AP493" s="43"/>
      <c r="AQ493" s="43"/>
      <c r="AR493" s="43"/>
      <c r="AS493" s="43"/>
      <c r="AW493" s="43"/>
      <c r="AY493" s="43"/>
      <c r="AZ493" s="43"/>
      <c r="BO493" s="43"/>
      <c r="BP493" s="43"/>
      <c r="BQ493" s="43"/>
      <c r="BR493" s="43"/>
    </row>
    <row r="494" spans="1:70" ht="37.5" customHeight="1" x14ac:dyDescent="0.25">
      <c r="A494" s="39"/>
      <c r="B494" s="40"/>
      <c r="C494" s="41"/>
      <c r="D494" s="39"/>
      <c r="E494" s="39"/>
      <c r="F494" s="39"/>
      <c r="G494" s="42"/>
      <c r="H494" s="43"/>
      <c r="I494" s="43"/>
      <c r="M494" s="43"/>
      <c r="AN494" s="43"/>
      <c r="AO494" s="43"/>
      <c r="AP494" s="43"/>
      <c r="AQ494" s="43"/>
      <c r="AR494" s="43"/>
      <c r="AS494" s="43"/>
      <c r="AW494" s="43"/>
      <c r="AY494" s="43"/>
      <c r="AZ494" s="43"/>
      <c r="BO494" s="43"/>
      <c r="BP494" s="43"/>
      <c r="BQ494" s="43"/>
      <c r="BR494" s="43"/>
    </row>
    <row r="495" spans="1:70" ht="37.5" customHeight="1" x14ac:dyDescent="0.25">
      <c r="A495" s="39"/>
      <c r="B495" s="40"/>
      <c r="C495" s="41"/>
      <c r="D495" s="39"/>
      <c r="E495" s="39"/>
      <c r="F495" s="39"/>
      <c r="G495" s="42"/>
      <c r="H495" s="43"/>
      <c r="I495" s="43"/>
      <c r="M495" s="43"/>
      <c r="AN495" s="43"/>
      <c r="AO495" s="43"/>
      <c r="AP495" s="43"/>
      <c r="AQ495" s="43"/>
      <c r="AR495" s="43"/>
      <c r="AS495" s="43"/>
      <c r="AW495" s="43"/>
      <c r="AY495" s="43"/>
      <c r="AZ495" s="43"/>
      <c r="BO495" s="43"/>
      <c r="BP495" s="43"/>
      <c r="BQ495" s="43"/>
      <c r="BR495" s="43"/>
    </row>
    <row r="496" spans="1:70" ht="37.5" customHeight="1" x14ac:dyDescent="0.25">
      <c r="A496" s="39"/>
      <c r="B496" s="40"/>
      <c r="C496" s="41"/>
      <c r="D496" s="39"/>
      <c r="E496" s="39"/>
      <c r="F496" s="39"/>
      <c r="G496" s="42"/>
      <c r="H496" s="43"/>
      <c r="I496" s="43"/>
      <c r="M496" s="43"/>
      <c r="AN496" s="43"/>
      <c r="AO496" s="43"/>
      <c r="AP496" s="43"/>
      <c r="AQ496" s="43"/>
      <c r="AR496" s="43"/>
      <c r="AS496" s="43"/>
      <c r="AW496" s="43"/>
      <c r="AY496" s="43"/>
      <c r="AZ496" s="43"/>
      <c r="BO496" s="43"/>
      <c r="BP496" s="43"/>
      <c r="BQ496" s="43"/>
      <c r="BR496" s="43"/>
    </row>
    <row r="497" spans="1:70" ht="37.5" customHeight="1" x14ac:dyDescent="0.25">
      <c r="A497" s="39"/>
      <c r="B497" s="40"/>
      <c r="C497" s="41"/>
      <c r="D497" s="39"/>
      <c r="E497" s="39"/>
      <c r="F497" s="39"/>
      <c r="G497" s="42"/>
      <c r="H497" s="43"/>
      <c r="I497" s="43"/>
      <c r="M497" s="43"/>
      <c r="AN497" s="43"/>
      <c r="AO497" s="43"/>
      <c r="AP497" s="43"/>
      <c r="AQ497" s="43"/>
      <c r="AR497" s="43"/>
      <c r="AS497" s="43"/>
      <c r="AW497" s="43"/>
      <c r="AY497" s="43"/>
      <c r="AZ497" s="43"/>
      <c r="BO497" s="43"/>
      <c r="BP497" s="43"/>
      <c r="BQ497" s="43"/>
      <c r="BR497" s="43"/>
    </row>
    <row r="498" spans="1:70" ht="37.5" customHeight="1" x14ac:dyDescent="0.25">
      <c r="A498" s="39"/>
      <c r="B498" s="40"/>
      <c r="C498" s="41"/>
      <c r="D498" s="39"/>
      <c r="E498" s="39"/>
      <c r="F498" s="39"/>
      <c r="G498" s="42"/>
      <c r="H498" s="43"/>
      <c r="I498" s="43"/>
      <c r="M498" s="43"/>
      <c r="AN498" s="43"/>
      <c r="AO498" s="43"/>
      <c r="AP498" s="43"/>
      <c r="AQ498" s="43"/>
      <c r="AR498" s="43"/>
      <c r="AS498" s="43"/>
      <c r="AW498" s="43"/>
      <c r="AY498" s="43"/>
      <c r="AZ498" s="43"/>
      <c r="BO498" s="43"/>
      <c r="BP498" s="43"/>
      <c r="BQ498" s="43"/>
      <c r="BR498" s="43"/>
    </row>
    <row r="499" spans="1:70" ht="37.5" customHeight="1" x14ac:dyDescent="0.25">
      <c r="A499" s="39"/>
      <c r="B499" s="40"/>
      <c r="C499" s="41"/>
      <c r="D499" s="39"/>
      <c r="E499" s="39"/>
      <c r="F499" s="39"/>
      <c r="G499" s="42"/>
      <c r="H499" s="43"/>
      <c r="I499" s="43"/>
      <c r="M499" s="43"/>
      <c r="AN499" s="43"/>
      <c r="AO499" s="43"/>
      <c r="AP499" s="43"/>
      <c r="AQ499" s="43"/>
      <c r="AR499" s="43"/>
      <c r="AS499" s="43"/>
      <c r="AW499" s="43"/>
      <c r="AY499" s="43"/>
      <c r="AZ499" s="43"/>
      <c r="BO499" s="43"/>
      <c r="BP499" s="43"/>
      <c r="BQ499" s="43"/>
      <c r="BR499" s="43"/>
    </row>
    <row r="500" spans="1:70" ht="37.5" customHeight="1" x14ac:dyDescent="0.25">
      <c r="A500" s="39"/>
      <c r="B500" s="40"/>
      <c r="C500" s="41"/>
      <c r="D500" s="39"/>
      <c r="E500" s="39"/>
      <c r="F500" s="39"/>
      <c r="G500" s="42"/>
      <c r="H500" s="43"/>
      <c r="I500" s="43"/>
      <c r="M500" s="43"/>
      <c r="AN500" s="43"/>
      <c r="AO500" s="43"/>
      <c r="AP500" s="43"/>
      <c r="AQ500" s="43"/>
      <c r="AR500" s="43"/>
      <c r="AS500" s="43"/>
      <c r="AW500" s="43"/>
      <c r="AY500" s="43"/>
      <c r="AZ500" s="43"/>
      <c r="BO500" s="43"/>
      <c r="BP500" s="43"/>
      <c r="BQ500" s="43"/>
      <c r="BR500" s="43"/>
    </row>
    <row r="501" spans="1:70" ht="37.5" customHeight="1" x14ac:dyDescent="0.25">
      <c r="A501" s="39"/>
      <c r="B501" s="40"/>
      <c r="C501" s="41"/>
      <c r="D501" s="39"/>
      <c r="E501" s="39"/>
      <c r="F501" s="39"/>
      <c r="G501" s="42"/>
      <c r="H501" s="43"/>
      <c r="I501" s="43"/>
      <c r="M501" s="43"/>
      <c r="AN501" s="43"/>
      <c r="AO501" s="43"/>
      <c r="AP501" s="43"/>
      <c r="AQ501" s="43"/>
      <c r="AR501" s="43"/>
      <c r="AS501" s="43"/>
      <c r="AW501" s="43"/>
      <c r="AY501" s="43"/>
      <c r="AZ501" s="43"/>
      <c r="BO501" s="43"/>
      <c r="BP501" s="43"/>
      <c r="BQ501" s="43"/>
      <c r="BR501" s="43"/>
    </row>
    <row r="502" spans="1:70" ht="37.5" customHeight="1" x14ac:dyDescent="0.25">
      <c r="A502" s="39"/>
      <c r="B502" s="40"/>
      <c r="C502" s="41"/>
      <c r="D502" s="39"/>
      <c r="E502" s="39"/>
      <c r="F502" s="39"/>
      <c r="G502" s="42"/>
      <c r="H502" s="43"/>
      <c r="I502" s="43"/>
      <c r="M502" s="43"/>
      <c r="AN502" s="43"/>
      <c r="AO502" s="43"/>
      <c r="AP502" s="43"/>
      <c r="AQ502" s="43"/>
      <c r="AR502" s="43"/>
      <c r="AS502" s="43"/>
      <c r="AW502" s="43"/>
      <c r="AY502" s="43"/>
      <c r="AZ502" s="43"/>
      <c r="BO502" s="43"/>
      <c r="BP502" s="43"/>
      <c r="BQ502" s="43"/>
      <c r="BR502" s="43"/>
    </row>
    <row r="503" spans="1:70" ht="37.5" customHeight="1" x14ac:dyDescent="0.25">
      <c r="A503" s="39"/>
      <c r="B503" s="40"/>
      <c r="C503" s="41"/>
      <c r="D503" s="39"/>
      <c r="E503" s="39"/>
      <c r="F503" s="39"/>
      <c r="G503" s="42"/>
      <c r="H503" s="43"/>
      <c r="I503" s="43"/>
      <c r="M503" s="43"/>
      <c r="AN503" s="43"/>
      <c r="AO503" s="43"/>
      <c r="AP503" s="43"/>
      <c r="AQ503" s="43"/>
      <c r="AR503" s="43"/>
      <c r="AS503" s="43"/>
      <c r="AW503" s="43"/>
      <c r="AY503" s="43"/>
      <c r="AZ503" s="43"/>
      <c r="BO503" s="43"/>
      <c r="BP503" s="43"/>
      <c r="BQ503" s="43"/>
      <c r="BR503" s="43"/>
    </row>
    <row r="504" spans="1:70" ht="37.5" customHeight="1" x14ac:dyDescent="0.25">
      <c r="A504" s="39"/>
      <c r="B504" s="40"/>
      <c r="C504" s="41"/>
      <c r="D504" s="39"/>
      <c r="E504" s="39"/>
      <c r="F504" s="39"/>
      <c r="G504" s="42"/>
      <c r="H504" s="43"/>
      <c r="I504" s="43"/>
      <c r="M504" s="43"/>
      <c r="AN504" s="43"/>
      <c r="AO504" s="43"/>
      <c r="AP504" s="43"/>
      <c r="AQ504" s="43"/>
      <c r="AR504" s="43"/>
      <c r="AS504" s="43"/>
      <c r="AW504" s="43"/>
      <c r="AY504" s="43"/>
      <c r="AZ504" s="43"/>
      <c r="BO504" s="43"/>
      <c r="BP504" s="43"/>
      <c r="BQ504" s="43"/>
      <c r="BR504" s="43"/>
    </row>
    <row r="505" spans="1:70" ht="37.5" customHeight="1" x14ac:dyDescent="0.25">
      <c r="A505" s="39"/>
      <c r="B505" s="40"/>
      <c r="C505" s="41"/>
      <c r="D505" s="39"/>
      <c r="E505" s="39"/>
      <c r="F505" s="39"/>
      <c r="G505" s="42"/>
      <c r="H505" s="43"/>
      <c r="I505" s="43"/>
      <c r="M505" s="43"/>
      <c r="AN505" s="43"/>
      <c r="AO505" s="43"/>
      <c r="AP505" s="43"/>
      <c r="AQ505" s="43"/>
      <c r="AR505" s="43"/>
      <c r="AS505" s="43"/>
      <c r="AW505" s="43"/>
      <c r="AY505" s="43"/>
      <c r="AZ505" s="43"/>
      <c r="BO505" s="43"/>
      <c r="BP505" s="43"/>
      <c r="BQ505" s="43"/>
      <c r="BR505" s="43"/>
    </row>
    <row r="506" spans="1:70" ht="37.5" customHeight="1" x14ac:dyDescent="0.25">
      <c r="A506" s="39"/>
      <c r="B506" s="40"/>
      <c r="C506" s="41"/>
      <c r="D506" s="39"/>
      <c r="E506" s="39"/>
      <c r="F506" s="39"/>
      <c r="G506" s="42"/>
      <c r="H506" s="43"/>
      <c r="I506" s="43"/>
      <c r="M506" s="43"/>
      <c r="AN506" s="43"/>
      <c r="AO506" s="43"/>
      <c r="AP506" s="43"/>
      <c r="AQ506" s="43"/>
      <c r="AR506" s="43"/>
      <c r="AS506" s="43"/>
      <c r="AW506" s="43"/>
      <c r="AY506" s="43"/>
      <c r="AZ506" s="43"/>
      <c r="BO506" s="43"/>
      <c r="BP506" s="43"/>
      <c r="BQ506" s="43"/>
      <c r="BR506" s="43"/>
    </row>
    <row r="507" spans="1:70" ht="37.5" customHeight="1" x14ac:dyDescent="0.25">
      <c r="A507" s="39"/>
      <c r="B507" s="40"/>
      <c r="C507" s="41"/>
      <c r="D507" s="39"/>
      <c r="E507" s="39"/>
      <c r="F507" s="39"/>
      <c r="G507" s="42"/>
      <c r="H507" s="43"/>
      <c r="I507" s="43"/>
      <c r="M507" s="43"/>
      <c r="AN507" s="43"/>
      <c r="AO507" s="43"/>
      <c r="AP507" s="43"/>
      <c r="AQ507" s="43"/>
      <c r="AR507" s="43"/>
      <c r="AS507" s="43"/>
      <c r="AW507" s="43"/>
      <c r="AY507" s="43"/>
      <c r="AZ507" s="43"/>
      <c r="BO507" s="43"/>
      <c r="BP507" s="43"/>
      <c r="BQ507" s="43"/>
      <c r="BR507" s="43"/>
    </row>
    <row r="508" spans="1:70" ht="37.5" customHeight="1" x14ac:dyDescent="0.25">
      <c r="A508" s="39"/>
      <c r="B508" s="40"/>
      <c r="C508" s="41"/>
      <c r="D508" s="39"/>
      <c r="E508" s="39"/>
      <c r="F508" s="39"/>
      <c r="G508" s="42"/>
      <c r="H508" s="43"/>
      <c r="I508" s="43"/>
      <c r="M508" s="43"/>
      <c r="AN508" s="43"/>
      <c r="AO508" s="43"/>
      <c r="AP508" s="43"/>
      <c r="AQ508" s="43"/>
      <c r="AR508" s="43"/>
      <c r="AS508" s="43"/>
      <c r="AW508" s="43"/>
      <c r="AY508" s="43"/>
      <c r="AZ508" s="43"/>
      <c r="BO508" s="43"/>
      <c r="BP508" s="43"/>
      <c r="BQ508" s="43"/>
      <c r="BR508" s="43"/>
    </row>
    <row r="509" spans="1:70" ht="37.5" customHeight="1" x14ac:dyDescent="0.25">
      <c r="A509" s="39"/>
      <c r="B509" s="40"/>
      <c r="C509" s="41"/>
      <c r="D509" s="39"/>
      <c r="E509" s="39"/>
      <c r="F509" s="39"/>
      <c r="G509" s="42"/>
      <c r="H509" s="43"/>
      <c r="I509" s="43"/>
      <c r="M509" s="43"/>
      <c r="AN509" s="43"/>
      <c r="AO509" s="43"/>
      <c r="AP509" s="43"/>
      <c r="AQ509" s="43"/>
      <c r="AR509" s="43"/>
      <c r="AS509" s="43"/>
      <c r="AW509" s="43"/>
      <c r="AY509" s="43"/>
      <c r="AZ509" s="43"/>
      <c r="BO509" s="43"/>
      <c r="BP509" s="43"/>
      <c r="BQ509" s="43"/>
      <c r="BR509" s="43"/>
    </row>
    <row r="510" spans="1:70" ht="37.5" customHeight="1" x14ac:dyDescent="0.25">
      <c r="A510" s="39"/>
      <c r="B510" s="40"/>
      <c r="C510" s="41"/>
      <c r="D510" s="39"/>
      <c r="E510" s="39"/>
      <c r="F510" s="39"/>
      <c r="G510" s="42"/>
      <c r="H510" s="43"/>
      <c r="I510" s="43"/>
      <c r="M510" s="43"/>
      <c r="AN510" s="43"/>
      <c r="AO510" s="43"/>
      <c r="AP510" s="43"/>
      <c r="AQ510" s="43"/>
      <c r="AR510" s="43"/>
      <c r="AS510" s="43"/>
      <c r="AW510" s="43"/>
      <c r="AY510" s="43"/>
      <c r="AZ510" s="43"/>
      <c r="BO510" s="43"/>
      <c r="BP510" s="43"/>
      <c r="BQ510" s="43"/>
      <c r="BR510" s="43"/>
    </row>
    <row r="511" spans="1:70" ht="37.5" customHeight="1" x14ac:dyDescent="0.25">
      <c r="A511" s="39"/>
      <c r="B511" s="40"/>
      <c r="C511" s="41"/>
      <c r="D511" s="39"/>
      <c r="E511" s="39"/>
      <c r="F511" s="39"/>
      <c r="G511" s="42"/>
      <c r="H511" s="43"/>
      <c r="I511" s="43"/>
      <c r="M511" s="43"/>
      <c r="AN511" s="43"/>
      <c r="AO511" s="43"/>
      <c r="AP511" s="43"/>
      <c r="AQ511" s="43"/>
      <c r="AR511" s="43"/>
      <c r="AS511" s="43"/>
      <c r="AW511" s="43"/>
      <c r="AY511" s="43"/>
      <c r="AZ511" s="43"/>
      <c r="BO511" s="43"/>
      <c r="BP511" s="43"/>
      <c r="BQ511" s="43"/>
      <c r="BR511" s="43"/>
    </row>
    <row r="512" spans="1:70" ht="37.5" customHeight="1" x14ac:dyDescent="0.25">
      <c r="A512" s="39"/>
      <c r="B512" s="40"/>
      <c r="C512" s="41"/>
      <c r="D512" s="39"/>
      <c r="E512" s="39"/>
      <c r="F512" s="39"/>
      <c r="G512" s="42"/>
      <c r="H512" s="43"/>
      <c r="I512" s="43"/>
      <c r="M512" s="43"/>
      <c r="AN512" s="43"/>
      <c r="AO512" s="43"/>
      <c r="AP512" s="43"/>
      <c r="AQ512" s="43"/>
      <c r="AR512" s="43"/>
      <c r="AS512" s="43"/>
      <c r="AW512" s="43"/>
      <c r="AY512" s="43"/>
      <c r="AZ512" s="43"/>
      <c r="BO512" s="43"/>
      <c r="BP512" s="43"/>
      <c r="BQ512" s="43"/>
      <c r="BR512" s="43"/>
    </row>
    <row r="513" spans="1:70" ht="37.5" customHeight="1" x14ac:dyDescent="0.25">
      <c r="A513" s="39"/>
      <c r="B513" s="40"/>
      <c r="C513" s="41"/>
      <c r="D513" s="39"/>
      <c r="E513" s="39"/>
      <c r="F513" s="39"/>
      <c r="G513" s="42"/>
      <c r="H513" s="43"/>
      <c r="I513" s="43"/>
      <c r="M513" s="43"/>
      <c r="AN513" s="43"/>
      <c r="AO513" s="43"/>
      <c r="AP513" s="43"/>
      <c r="AQ513" s="43"/>
      <c r="AR513" s="43"/>
      <c r="AS513" s="43"/>
      <c r="AW513" s="43"/>
      <c r="AY513" s="43"/>
      <c r="AZ513" s="43"/>
      <c r="BO513" s="43"/>
      <c r="BP513" s="43"/>
      <c r="BQ513" s="43"/>
      <c r="BR513" s="43"/>
    </row>
    <row r="514" spans="1:70" ht="37.5" customHeight="1" x14ac:dyDescent="0.25">
      <c r="A514" s="39"/>
      <c r="B514" s="40"/>
      <c r="C514" s="41"/>
      <c r="D514" s="39"/>
      <c r="E514" s="39"/>
      <c r="F514" s="39"/>
      <c r="G514" s="42"/>
      <c r="H514" s="43"/>
      <c r="I514" s="43"/>
      <c r="M514" s="43"/>
      <c r="AN514" s="43"/>
      <c r="AO514" s="43"/>
      <c r="AP514" s="43"/>
      <c r="AQ514" s="43"/>
      <c r="AR514" s="43"/>
      <c r="AS514" s="43"/>
      <c r="AW514" s="43"/>
      <c r="AY514" s="43"/>
      <c r="AZ514" s="43"/>
      <c r="BO514" s="43"/>
      <c r="BP514" s="43"/>
      <c r="BQ514" s="43"/>
      <c r="BR514" s="43"/>
    </row>
    <row r="515" spans="1:70" ht="37.5" customHeight="1" x14ac:dyDescent="0.25">
      <c r="A515" s="39"/>
      <c r="B515" s="40"/>
      <c r="C515" s="41"/>
      <c r="D515" s="39"/>
      <c r="E515" s="39"/>
      <c r="F515" s="39"/>
      <c r="G515" s="42"/>
      <c r="H515" s="43"/>
      <c r="I515" s="43"/>
      <c r="M515" s="43"/>
      <c r="AN515" s="43"/>
      <c r="AO515" s="43"/>
      <c r="AP515" s="43"/>
      <c r="AQ515" s="43"/>
      <c r="AR515" s="43"/>
      <c r="AS515" s="43"/>
      <c r="AW515" s="43"/>
      <c r="AY515" s="43"/>
      <c r="AZ515" s="43"/>
      <c r="BO515" s="43"/>
      <c r="BP515" s="43"/>
      <c r="BQ515" s="43"/>
      <c r="BR515" s="43"/>
    </row>
    <row r="516" spans="1:70" ht="37.5" customHeight="1" x14ac:dyDescent="0.25">
      <c r="A516" s="39"/>
      <c r="B516" s="40"/>
      <c r="C516" s="41"/>
      <c r="D516" s="39"/>
      <c r="E516" s="39"/>
      <c r="F516" s="39"/>
      <c r="G516" s="42"/>
      <c r="H516" s="43"/>
      <c r="I516" s="43"/>
      <c r="M516" s="43"/>
      <c r="AN516" s="43"/>
      <c r="AO516" s="43"/>
      <c r="AP516" s="43"/>
      <c r="AQ516" s="43"/>
      <c r="AR516" s="43"/>
      <c r="AS516" s="43"/>
      <c r="AW516" s="43"/>
      <c r="AY516" s="43"/>
      <c r="AZ516" s="43"/>
      <c r="BO516" s="43"/>
      <c r="BP516" s="43"/>
      <c r="BQ516" s="43"/>
      <c r="BR516" s="43"/>
    </row>
    <row r="517" spans="1:70" ht="37.5" customHeight="1" x14ac:dyDescent="0.25">
      <c r="A517" s="39"/>
      <c r="B517" s="40"/>
      <c r="C517" s="41"/>
      <c r="D517" s="39"/>
      <c r="E517" s="39"/>
      <c r="F517" s="39"/>
      <c r="G517" s="42"/>
      <c r="H517" s="43"/>
      <c r="I517" s="43"/>
      <c r="M517" s="43"/>
      <c r="AN517" s="43"/>
      <c r="AO517" s="43"/>
      <c r="AP517" s="43"/>
      <c r="AQ517" s="43"/>
      <c r="AR517" s="43"/>
      <c r="AS517" s="43"/>
      <c r="AW517" s="43"/>
      <c r="AY517" s="43"/>
      <c r="AZ517" s="43"/>
      <c r="BO517" s="43"/>
      <c r="BP517" s="43"/>
      <c r="BQ517" s="43"/>
      <c r="BR517" s="43"/>
    </row>
    <row r="518" spans="1:70" ht="37.5" customHeight="1" x14ac:dyDescent="0.25">
      <c r="A518" s="39"/>
      <c r="B518" s="40"/>
      <c r="C518" s="41"/>
      <c r="D518" s="39"/>
      <c r="E518" s="39"/>
      <c r="F518" s="39"/>
      <c r="G518" s="42"/>
      <c r="H518" s="43"/>
      <c r="I518" s="43"/>
      <c r="M518" s="43"/>
      <c r="AN518" s="43"/>
      <c r="AO518" s="43"/>
      <c r="AP518" s="43"/>
      <c r="AQ518" s="43"/>
      <c r="AR518" s="43"/>
      <c r="AS518" s="43"/>
      <c r="AW518" s="43"/>
      <c r="AY518" s="43"/>
      <c r="AZ518" s="43"/>
      <c r="BO518" s="43"/>
      <c r="BP518" s="43"/>
      <c r="BQ518" s="43"/>
      <c r="BR518" s="43"/>
    </row>
    <row r="519" spans="1:70" ht="37.5" customHeight="1" x14ac:dyDescent="0.25">
      <c r="A519" s="39"/>
      <c r="B519" s="40"/>
      <c r="C519" s="41"/>
      <c r="D519" s="39"/>
      <c r="E519" s="39"/>
      <c r="F519" s="39"/>
      <c r="G519" s="42"/>
      <c r="H519" s="43"/>
      <c r="I519" s="43"/>
      <c r="M519" s="43"/>
      <c r="AN519" s="43"/>
      <c r="AO519" s="43"/>
      <c r="AP519" s="43"/>
      <c r="AQ519" s="43"/>
      <c r="AR519" s="43"/>
      <c r="AS519" s="43"/>
      <c r="AW519" s="43"/>
      <c r="AY519" s="43"/>
      <c r="AZ519" s="43"/>
      <c r="BO519" s="43"/>
      <c r="BP519" s="43"/>
      <c r="BQ519" s="43"/>
      <c r="BR519" s="43"/>
    </row>
    <row r="520" spans="1:70" ht="37.5" customHeight="1" x14ac:dyDescent="0.25">
      <c r="A520" s="39"/>
      <c r="B520" s="40"/>
      <c r="C520" s="41"/>
      <c r="D520" s="39"/>
      <c r="E520" s="39"/>
      <c r="F520" s="39"/>
      <c r="G520" s="42"/>
      <c r="H520" s="43"/>
      <c r="I520" s="43"/>
      <c r="M520" s="43"/>
      <c r="AN520" s="43"/>
      <c r="AO520" s="43"/>
      <c r="AP520" s="43"/>
      <c r="AQ520" s="43"/>
      <c r="AR520" s="43"/>
      <c r="AS520" s="43"/>
      <c r="AW520" s="43"/>
      <c r="AY520" s="43"/>
      <c r="AZ520" s="43"/>
      <c r="BO520" s="43"/>
      <c r="BP520" s="43"/>
      <c r="BQ520" s="43"/>
      <c r="BR520" s="43"/>
    </row>
    <row r="521" spans="1:70" ht="37.5" customHeight="1" x14ac:dyDescent="0.25">
      <c r="A521" s="39"/>
      <c r="B521" s="40"/>
      <c r="C521" s="41"/>
      <c r="D521" s="39"/>
      <c r="E521" s="39"/>
      <c r="F521" s="39"/>
      <c r="G521" s="42"/>
      <c r="H521" s="43"/>
      <c r="I521" s="43"/>
      <c r="M521" s="43"/>
      <c r="AN521" s="43"/>
      <c r="AO521" s="43"/>
      <c r="AP521" s="43"/>
      <c r="AQ521" s="43"/>
      <c r="AR521" s="43"/>
      <c r="AS521" s="43"/>
      <c r="AW521" s="43"/>
      <c r="AY521" s="43"/>
      <c r="AZ521" s="43"/>
      <c r="BO521" s="43"/>
      <c r="BP521" s="43"/>
      <c r="BQ521" s="43"/>
      <c r="BR521" s="43"/>
    </row>
    <row r="522" spans="1:70" ht="37.5" customHeight="1" x14ac:dyDescent="0.25">
      <c r="A522" s="39"/>
      <c r="B522" s="40"/>
      <c r="C522" s="41"/>
      <c r="D522" s="39"/>
      <c r="E522" s="39"/>
      <c r="F522" s="39"/>
      <c r="G522" s="42"/>
      <c r="H522" s="43"/>
      <c r="I522" s="43"/>
      <c r="M522" s="43"/>
      <c r="AN522" s="43"/>
      <c r="AO522" s="43"/>
      <c r="AP522" s="43"/>
      <c r="AQ522" s="43"/>
      <c r="AR522" s="43"/>
      <c r="AS522" s="43"/>
      <c r="AW522" s="43"/>
      <c r="AY522" s="43"/>
      <c r="AZ522" s="43"/>
      <c r="BO522" s="43"/>
      <c r="BP522" s="43"/>
      <c r="BQ522" s="43"/>
      <c r="BR522" s="43"/>
    </row>
    <row r="523" spans="1:70" ht="37.5" customHeight="1" x14ac:dyDescent="0.25">
      <c r="A523" s="39"/>
      <c r="B523" s="40"/>
      <c r="C523" s="41"/>
      <c r="D523" s="39"/>
      <c r="E523" s="39"/>
      <c r="F523" s="39"/>
      <c r="G523" s="42"/>
      <c r="H523" s="43"/>
      <c r="I523" s="43"/>
      <c r="M523" s="43"/>
      <c r="AN523" s="43"/>
      <c r="AO523" s="43"/>
      <c r="AP523" s="43"/>
      <c r="AQ523" s="43"/>
      <c r="AR523" s="43"/>
      <c r="AS523" s="43"/>
      <c r="AW523" s="43"/>
      <c r="AY523" s="43"/>
      <c r="AZ523" s="43"/>
      <c r="BO523" s="43"/>
      <c r="BP523" s="43"/>
      <c r="BQ523" s="43"/>
      <c r="BR523" s="43"/>
    </row>
    <row r="524" spans="1:70" ht="37.5" customHeight="1" x14ac:dyDescent="0.25">
      <c r="A524" s="39"/>
      <c r="B524" s="40"/>
      <c r="C524" s="41"/>
      <c r="D524" s="39"/>
      <c r="E524" s="39"/>
      <c r="F524" s="39"/>
      <c r="G524" s="42"/>
      <c r="H524" s="43"/>
      <c r="I524" s="43"/>
      <c r="M524" s="43"/>
      <c r="AN524" s="43"/>
      <c r="AO524" s="43"/>
      <c r="AP524" s="43"/>
      <c r="AQ524" s="43"/>
      <c r="AR524" s="43"/>
      <c r="AS524" s="43"/>
      <c r="AW524" s="43"/>
      <c r="AY524" s="43"/>
      <c r="AZ524" s="43"/>
      <c r="BO524" s="43"/>
      <c r="BP524" s="43"/>
      <c r="BQ524" s="43"/>
      <c r="BR524" s="43"/>
    </row>
    <row r="525" spans="1:70" ht="37.5" customHeight="1" x14ac:dyDescent="0.25">
      <c r="A525" s="39"/>
      <c r="B525" s="40"/>
      <c r="C525" s="41"/>
      <c r="D525" s="39"/>
      <c r="E525" s="39"/>
      <c r="F525" s="39"/>
      <c r="G525" s="42"/>
      <c r="H525" s="43"/>
      <c r="I525" s="43"/>
      <c r="M525" s="43"/>
      <c r="AN525" s="43"/>
      <c r="AO525" s="43"/>
      <c r="AP525" s="43"/>
      <c r="AQ525" s="43"/>
      <c r="AR525" s="43"/>
      <c r="AS525" s="43"/>
      <c r="AW525" s="43"/>
      <c r="AY525" s="43"/>
      <c r="AZ525" s="43"/>
      <c r="BO525" s="43"/>
      <c r="BP525" s="43"/>
      <c r="BQ525" s="43"/>
      <c r="BR525" s="43"/>
    </row>
    <row r="526" spans="1:70" ht="37.5" customHeight="1" x14ac:dyDescent="0.25">
      <c r="A526" s="39"/>
      <c r="B526" s="40"/>
      <c r="C526" s="41"/>
      <c r="D526" s="39"/>
      <c r="E526" s="39"/>
      <c r="F526" s="39"/>
      <c r="G526" s="42"/>
      <c r="H526" s="43"/>
      <c r="I526" s="43"/>
      <c r="M526" s="43"/>
      <c r="AN526" s="43"/>
      <c r="AO526" s="43"/>
      <c r="AP526" s="43"/>
      <c r="AQ526" s="43"/>
      <c r="AR526" s="43"/>
      <c r="AS526" s="43"/>
      <c r="AW526" s="43"/>
      <c r="AY526" s="43"/>
      <c r="AZ526" s="43"/>
      <c r="BO526" s="43"/>
      <c r="BP526" s="43"/>
      <c r="BQ526" s="43"/>
      <c r="BR526" s="43"/>
    </row>
    <row r="527" spans="1:70" ht="37.5" customHeight="1" x14ac:dyDescent="0.25">
      <c r="A527" s="39"/>
      <c r="B527" s="40"/>
      <c r="C527" s="41"/>
      <c r="D527" s="39"/>
      <c r="E527" s="39"/>
      <c r="F527" s="39"/>
      <c r="G527" s="42"/>
      <c r="H527" s="43"/>
      <c r="I527" s="43"/>
      <c r="M527" s="43"/>
      <c r="AN527" s="43"/>
      <c r="AO527" s="43"/>
      <c r="AP527" s="43"/>
      <c r="AQ527" s="43"/>
      <c r="AR527" s="43"/>
      <c r="AS527" s="43"/>
      <c r="AW527" s="43"/>
      <c r="AY527" s="43"/>
      <c r="AZ527" s="43"/>
      <c r="BO527" s="43"/>
      <c r="BP527" s="43"/>
      <c r="BQ527" s="43"/>
      <c r="BR527" s="43"/>
    </row>
    <row r="528" spans="1:70" ht="37.5" customHeight="1" x14ac:dyDescent="0.25">
      <c r="A528" s="39"/>
      <c r="B528" s="40"/>
      <c r="C528" s="41"/>
      <c r="D528" s="39"/>
      <c r="E528" s="39"/>
      <c r="F528" s="39"/>
      <c r="G528" s="42"/>
      <c r="H528" s="43"/>
      <c r="I528" s="43"/>
      <c r="M528" s="43"/>
      <c r="AN528" s="43"/>
      <c r="AO528" s="43"/>
      <c r="AP528" s="43"/>
      <c r="AQ528" s="43"/>
      <c r="AR528" s="43"/>
      <c r="AS528" s="43"/>
      <c r="AW528" s="43"/>
      <c r="AY528" s="43"/>
      <c r="AZ528" s="43"/>
      <c r="BO528" s="43"/>
      <c r="BP528" s="43"/>
      <c r="BQ528" s="43"/>
      <c r="BR528" s="43"/>
    </row>
    <row r="529" spans="1:70" ht="37.5" customHeight="1" x14ac:dyDescent="0.25">
      <c r="A529" s="39"/>
      <c r="B529" s="40"/>
      <c r="C529" s="41"/>
      <c r="D529" s="39"/>
      <c r="E529" s="39"/>
      <c r="F529" s="39"/>
      <c r="G529" s="42"/>
      <c r="H529" s="43"/>
      <c r="I529" s="43"/>
      <c r="M529" s="43"/>
      <c r="AN529" s="43"/>
      <c r="AO529" s="43"/>
      <c r="AP529" s="43"/>
      <c r="AQ529" s="43"/>
      <c r="AR529" s="43"/>
      <c r="AS529" s="43"/>
      <c r="AW529" s="43"/>
      <c r="AY529" s="43"/>
      <c r="AZ529" s="43"/>
      <c r="BO529" s="43"/>
      <c r="BP529" s="43"/>
      <c r="BQ529" s="43"/>
      <c r="BR529" s="43"/>
    </row>
    <row r="530" spans="1:70" ht="37.5" customHeight="1" x14ac:dyDescent="0.25">
      <c r="A530" s="39"/>
      <c r="B530" s="40"/>
      <c r="C530" s="41"/>
      <c r="D530" s="39"/>
      <c r="E530" s="39"/>
      <c r="F530" s="39"/>
      <c r="G530" s="42"/>
      <c r="H530" s="43"/>
      <c r="I530" s="43"/>
      <c r="M530" s="43"/>
      <c r="AN530" s="43"/>
      <c r="AO530" s="43"/>
      <c r="AP530" s="43"/>
      <c r="AQ530" s="43"/>
      <c r="AR530" s="43"/>
      <c r="AS530" s="43"/>
      <c r="AW530" s="43"/>
      <c r="AY530" s="43"/>
      <c r="AZ530" s="43"/>
      <c r="BO530" s="43"/>
      <c r="BP530" s="43"/>
      <c r="BQ530" s="43"/>
      <c r="BR530" s="43"/>
    </row>
    <row r="531" spans="1:70" ht="37.5" customHeight="1" x14ac:dyDescent="0.25">
      <c r="A531" s="39"/>
      <c r="B531" s="40"/>
      <c r="C531" s="41"/>
      <c r="D531" s="39"/>
      <c r="E531" s="39"/>
      <c r="F531" s="39"/>
      <c r="G531" s="42"/>
      <c r="H531" s="43"/>
      <c r="I531" s="43"/>
      <c r="M531" s="43"/>
      <c r="AN531" s="43"/>
      <c r="AO531" s="43"/>
      <c r="AP531" s="43"/>
      <c r="AQ531" s="43"/>
      <c r="AR531" s="43"/>
      <c r="AS531" s="43"/>
      <c r="AW531" s="43"/>
      <c r="AY531" s="43"/>
      <c r="AZ531" s="43"/>
      <c r="BO531" s="43"/>
      <c r="BP531" s="43"/>
      <c r="BQ531" s="43"/>
      <c r="BR531" s="43"/>
    </row>
    <row r="532" spans="1:70" ht="37.5" customHeight="1" x14ac:dyDescent="0.25">
      <c r="A532" s="39"/>
      <c r="B532" s="40"/>
      <c r="C532" s="41"/>
      <c r="D532" s="39"/>
      <c r="E532" s="39"/>
      <c r="F532" s="39"/>
      <c r="G532" s="42"/>
      <c r="H532" s="43"/>
      <c r="I532" s="43"/>
      <c r="M532" s="43"/>
      <c r="AN532" s="43"/>
      <c r="AO532" s="43"/>
      <c r="AP532" s="43"/>
      <c r="AQ532" s="43"/>
      <c r="AR532" s="43"/>
      <c r="AS532" s="43"/>
      <c r="AW532" s="43"/>
      <c r="AY532" s="43"/>
      <c r="AZ532" s="43"/>
      <c r="BO532" s="43"/>
      <c r="BP532" s="43"/>
      <c r="BQ532" s="43"/>
      <c r="BR532" s="43"/>
    </row>
    <row r="533" spans="1:70" ht="37.5" customHeight="1" x14ac:dyDescent="0.25">
      <c r="A533" s="39"/>
      <c r="B533" s="40"/>
      <c r="C533" s="41"/>
      <c r="D533" s="39"/>
      <c r="E533" s="39"/>
      <c r="F533" s="39"/>
      <c r="G533" s="42"/>
      <c r="H533" s="43"/>
      <c r="I533" s="43"/>
      <c r="M533" s="43"/>
      <c r="AN533" s="43"/>
      <c r="AO533" s="43"/>
      <c r="AP533" s="43"/>
      <c r="AQ533" s="43"/>
      <c r="AR533" s="43"/>
      <c r="AS533" s="43"/>
      <c r="AW533" s="43"/>
      <c r="AY533" s="43"/>
      <c r="AZ533" s="43"/>
      <c r="BO533" s="43"/>
      <c r="BP533" s="43"/>
      <c r="BQ533" s="43"/>
      <c r="BR533" s="43"/>
    </row>
    <row r="534" spans="1:70" ht="37.5" customHeight="1" x14ac:dyDescent="0.25">
      <c r="A534" s="39"/>
      <c r="B534" s="40"/>
      <c r="C534" s="41"/>
      <c r="D534" s="39"/>
      <c r="E534" s="39"/>
      <c r="F534" s="39"/>
      <c r="G534" s="42"/>
      <c r="H534" s="43"/>
      <c r="I534" s="43"/>
      <c r="M534" s="43"/>
      <c r="AN534" s="43"/>
      <c r="AO534" s="43"/>
      <c r="AP534" s="43"/>
      <c r="AQ534" s="43"/>
      <c r="AR534" s="43"/>
      <c r="AS534" s="43"/>
      <c r="AW534" s="43"/>
      <c r="AY534" s="43"/>
      <c r="AZ534" s="43"/>
      <c r="BO534" s="43"/>
      <c r="BP534" s="43"/>
      <c r="BQ534" s="43"/>
      <c r="BR534" s="43"/>
    </row>
    <row r="535" spans="1:70" ht="37.5" customHeight="1" x14ac:dyDescent="0.25">
      <c r="A535" s="39"/>
      <c r="B535" s="40"/>
      <c r="C535" s="41"/>
      <c r="D535" s="39"/>
      <c r="E535" s="39"/>
      <c r="F535" s="39"/>
      <c r="G535" s="42"/>
      <c r="H535" s="43"/>
      <c r="I535" s="43"/>
      <c r="M535" s="43"/>
      <c r="AN535" s="43"/>
      <c r="AO535" s="43"/>
      <c r="AP535" s="43"/>
      <c r="AQ535" s="43"/>
      <c r="AR535" s="43"/>
      <c r="AS535" s="43"/>
      <c r="AW535" s="43"/>
      <c r="AY535" s="43"/>
      <c r="AZ535" s="43"/>
      <c r="BO535" s="43"/>
      <c r="BP535" s="43"/>
      <c r="BQ535" s="43"/>
      <c r="BR535" s="43"/>
    </row>
    <row r="536" spans="1:70" ht="37.5" customHeight="1" x14ac:dyDescent="0.25">
      <c r="A536" s="39"/>
      <c r="B536" s="40"/>
      <c r="C536" s="41"/>
      <c r="D536" s="39"/>
      <c r="E536" s="39"/>
      <c r="F536" s="39"/>
      <c r="G536" s="42"/>
      <c r="H536" s="43"/>
      <c r="I536" s="43"/>
      <c r="M536" s="43"/>
      <c r="AN536" s="43"/>
      <c r="AO536" s="43"/>
      <c r="AP536" s="43"/>
      <c r="AQ536" s="43"/>
      <c r="AR536" s="43"/>
      <c r="AS536" s="43"/>
      <c r="AW536" s="43"/>
      <c r="AY536" s="43"/>
      <c r="AZ536" s="43"/>
      <c r="BO536" s="43"/>
      <c r="BP536" s="43"/>
      <c r="BQ536" s="43"/>
      <c r="BR536" s="43"/>
    </row>
    <row r="537" spans="1:70" ht="37.5" customHeight="1" x14ac:dyDescent="0.25">
      <c r="A537" s="39"/>
      <c r="B537" s="40"/>
      <c r="C537" s="41"/>
      <c r="D537" s="39"/>
      <c r="E537" s="39"/>
      <c r="F537" s="39"/>
      <c r="G537" s="42"/>
      <c r="H537" s="43"/>
      <c r="I537" s="43"/>
      <c r="M537" s="43"/>
      <c r="AN537" s="43"/>
      <c r="AO537" s="43"/>
      <c r="AP537" s="43"/>
      <c r="AQ537" s="43"/>
      <c r="AR537" s="43"/>
      <c r="AS537" s="43"/>
      <c r="AW537" s="43"/>
      <c r="AY537" s="43"/>
      <c r="AZ537" s="43"/>
      <c r="BO537" s="43"/>
      <c r="BP537" s="43"/>
      <c r="BQ537" s="43"/>
      <c r="BR537" s="43"/>
    </row>
    <row r="538" spans="1:70" ht="37.5" customHeight="1" x14ac:dyDescent="0.25">
      <c r="A538" s="39"/>
      <c r="B538" s="40"/>
      <c r="C538" s="41"/>
      <c r="D538" s="39"/>
      <c r="E538" s="39"/>
      <c r="F538" s="39"/>
      <c r="G538" s="42"/>
      <c r="H538" s="43"/>
      <c r="I538" s="43"/>
      <c r="M538" s="43"/>
      <c r="AN538" s="43"/>
      <c r="AO538" s="43"/>
      <c r="AP538" s="43"/>
      <c r="AQ538" s="43"/>
      <c r="AR538" s="43"/>
      <c r="AS538" s="43"/>
      <c r="AW538" s="43"/>
      <c r="AY538" s="43"/>
      <c r="AZ538" s="43"/>
      <c r="BO538" s="43"/>
      <c r="BP538" s="43"/>
      <c r="BQ538" s="43"/>
      <c r="BR538" s="43"/>
    </row>
    <row r="539" spans="1:70" ht="37.5" customHeight="1" x14ac:dyDescent="0.25">
      <c r="A539" s="39"/>
      <c r="B539" s="40"/>
      <c r="C539" s="41"/>
      <c r="D539" s="39"/>
      <c r="E539" s="39"/>
      <c r="F539" s="39"/>
      <c r="G539" s="42"/>
      <c r="H539" s="43"/>
      <c r="I539" s="43"/>
      <c r="M539" s="43"/>
      <c r="AN539" s="43"/>
      <c r="AO539" s="43"/>
      <c r="AP539" s="43"/>
      <c r="AQ539" s="43"/>
      <c r="AR539" s="43"/>
      <c r="AS539" s="43"/>
      <c r="AW539" s="43"/>
      <c r="AY539" s="43"/>
      <c r="AZ539" s="43"/>
      <c r="BO539" s="43"/>
      <c r="BP539" s="43"/>
      <c r="BQ539" s="43"/>
      <c r="BR539" s="43"/>
    </row>
    <row r="540" spans="1:70" ht="37.5" customHeight="1" x14ac:dyDescent="0.25">
      <c r="A540" s="39"/>
      <c r="B540" s="40"/>
      <c r="C540" s="41"/>
      <c r="D540" s="39"/>
      <c r="E540" s="39"/>
      <c r="F540" s="39"/>
      <c r="G540" s="42"/>
      <c r="H540" s="43"/>
      <c r="I540" s="43"/>
      <c r="M540" s="43"/>
      <c r="AN540" s="43"/>
      <c r="AO540" s="43"/>
      <c r="AP540" s="43"/>
      <c r="AQ540" s="43"/>
      <c r="AR540" s="43"/>
      <c r="AS540" s="43"/>
      <c r="AW540" s="43"/>
      <c r="AY540" s="43"/>
      <c r="AZ540" s="43"/>
      <c r="BO540" s="43"/>
      <c r="BP540" s="43"/>
      <c r="BQ540" s="43"/>
      <c r="BR540" s="43"/>
    </row>
    <row r="541" spans="1:70" ht="37.5" customHeight="1" x14ac:dyDescent="0.25">
      <c r="A541" s="39"/>
      <c r="B541" s="40"/>
      <c r="C541" s="41"/>
      <c r="D541" s="39"/>
      <c r="E541" s="39"/>
      <c r="F541" s="39"/>
      <c r="G541" s="42"/>
      <c r="H541" s="43"/>
      <c r="I541" s="43"/>
      <c r="M541" s="43"/>
      <c r="AN541" s="43"/>
      <c r="AO541" s="43"/>
      <c r="AP541" s="43"/>
      <c r="AQ541" s="43"/>
      <c r="AR541" s="43"/>
      <c r="AS541" s="43"/>
      <c r="AW541" s="43"/>
      <c r="AY541" s="43"/>
      <c r="AZ541" s="43"/>
      <c r="BO541" s="43"/>
      <c r="BP541" s="43"/>
      <c r="BQ541" s="43"/>
      <c r="BR541" s="43"/>
    </row>
    <row r="542" spans="1:70" ht="37.5" customHeight="1" x14ac:dyDescent="0.25">
      <c r="A542" s="39"/>
      <c r="B542" s="40"/>
      <c r="C542" s="41"/>
      <c r="D542" s="39"/>
      <c r="E542" s="39"/>
      <c r="F542" s="39"/>
      <c r="G542" s="42"/>
      <c r="H542" s="43"/>
      <c r="I542" s="43"/>
      <c r="M542" s="43"/>
      <c r="AN542" s="43"/>
      <c r="AO542" s="43"/>
      <c r="AP542" s="43"/>
      <c r="AQ542" s="43"/>
      <c r="AR542" s="43"/>
      <c r="AS542" s="43"/>
      <c r="AW542" s="43"/>
      <c r="AY542" s="43"/>
      <c r="AZ542" s="43"/>
      <c r="BO542" s="43"/>
      <c r="BP542" s="43"/>
      <c r="BQ542" s="43"/>
      <c r="BR542" s="43"/>
    </row>
    <row r="543" spans="1:70" ht="37.5" customHeight="1" x14ac:dyDescent="0.25">
      <c r="A543" s="39"/>
      <c r="B543" s="40"/>
      <c r="C543" s="41"/>
      <c r="D543" s="39"/>
      <c r="E543" s="39"/>
      <c r="F543" s="39"/>
      <c r="G543" s="42"/>
      <c r="H543" s="43"/>
      <c r="I543" s="43"/>
      <c r="M543" s="43"/>
      <c r="AN543" s="43"/>
      <c r="AO543" s="43"/>
      <c r="AP543" s="43"/>
      <c r="AQ543" s="43"/>
      <c r="AR543" s="43"/>
      <c r="AS543" s="43"/>
      <c r="AW543" s="43"/>
      <c r="AY543" s="43"/>
      <c r="AZ543" s="43"/>
      <c r="BO543" s="43"/>
      <c r="BP543" s="43"/>
      <c r="BQ543" s="43"/>
      <c r="BR543" s="43"/>
    </row>
    <row r="544" spans="1:70" ht="37.5" customHeight="1" x14ac:dyDescent="0.25">
      <c r="A544" s="39"/>
      <c r="B544" s="40"/>
      <c r="C544" s="41"/>
      <c r="D544" s="39"/>
      <c r="E544" s="39"/>
      <c r="F544" s="39"/>
      <c r="G544" s="42"/>
      <c r="H544" s="43"/>
      <c r="I544" s="43"/>
      <c r="M544" s="43"/>
      <c r="AN544" s="43"/>
      <c r="AO544" s="43"/>
      <c r="AP544" s="43"/>
      <c r="AQ544" s="43"/>
      <c r="AR544" s="43"/>
      <c r="AS544" s="43"/>
      <c r="AW544" s="43"/>
      <c r="AY544" s="43"/>
      <c r="AZ544" s="43"/>
      <c r="BO544" s="43"/>
      <c r="BP544" s="43"/>
      <c r="BQ544" s="43"/>
      <c r="BR544" s="43"/>
    </row>
    <row r="545" spans="1:70" ht="37.5" customHeight="1" x14ac:dyDescent="0.25">
      <c r="A545" s="39"/>
      <c r="B545" s="40"/>
      <c r="C545" s="41"/>
      <c r="D545" s="39"/>
      <c r="E545" s="39"/>
      <c r="F545" s="39"/>
      <c r="G545" s="42"/>
      <c r="H545" s="43"/>
      <c r="I545" s="43"/>
      <c r="M545" s="43"/>
      <c r="AN545" s="43"/>
      <c r="AO545" s="43"/>
      <c r="AP545" s="43"/>
      <c r="AQ545" s="43"/>
      <c r="AR545" s="43"/>
      <c r="AS545" s="43"/>
      <c r="AW545" s="43"/>
      <c r="AY545" s="43"/>
      <c r="AZ545" s="43"/>
      <c r="BO545" s="43"/>
      <c r="BP545" s="43"/>
      <c r="BQ545" s="43"/>
      <c r="BR545" s="43"/>
    </row>
    <row r="546" spans="1:70" ht="37.5" customHeight="1" x14ac:dyDescent="0.25">
      <c r="A546" s="39"/>
      <c r="B546" s="40"/>
      <c r="C546" s="41"/>
      <c r="D546" s="39"/>
      <c r="E546" s="39"/>
      <c r="F546" s="39"/>
      <c r="G546" s="42"/>
      <c r="H546" s="43"/>
      <c r="I546" s="43"/>
      <c r="M546" s="43"/>
      <c r="AN546" s="43"/>
      <c r="AO546" s="43"/>
      <c r="AP546" s="43"/>
      <c r="AQ546" s="43"/>
      <c r="AR546" s="43"/>
      <c r="AS546" s="43"/>
      <c r="AW546" s="43"/>
      <c r="AY546" s="43"/>
      <c r="AZ546" s="43"/>
      <c r="BO546" s="43"/>
      <c r="BP546" s="43"/>
      <c r="BQ546" s="43"/>
      <c r="BR546" s="43"/>
    </row>
    <row r="547" spans="1:70" ht="37.5" customHeight="1" x14ac:dyDescent="0.25">
      <c r="A547" s="39"/>
      <c r="B547" s="40"/>
      <c r="C547" s="41"/>
      <c r="D547" s="39"/>
      <c r="E547" s="39"/>
      <c r="F547" s="39"/>
      <c r="G547" s="42"/>
      <c r="H547" s="43"/>
      <c r="I547" s="43"/>
      <c r="M547" s="43"/>
      <c r="AN547" s="43"/>
      <c r="AO547" s="43"/>
      <c r="AP547" s="43"/>
      <c r="AQ547" s="43"/>
      <c r="AR547" s="43"/>
      <c r="AS547" s="43"/>
      <c r="AW547" s="43"/>
      <c r="AY547" s="43"/>
      <c r="AZ547" s="43"/>
      <c r="BO547" s="43"/>
      <c r="BP547" s="43"/>
      <c r="BQ547" s="43"/>
      <c r="BR547" s="43"/>
    </row>
    <row r="548" spans="1:70" ht="37.5" customHeight="1" x14ac:dyDescent="0.25">
      <c r="A548" s="39"/>
      <c r="B548" s="40"/>
      <c r="C548" s="41"/>
      <c r="D548" s="39"/>
      <c r="E548" s="39"/>
      <c r="F548" s="39"/>
      <c r="G548" s="42"/>
      <c r="H548" s="43"/>
      <c r="I548" s="43"/>
      <c r="M548" s="43"/>
      <c r="AN548" s="43"/>
      <c r="AO548" s="43"/>
      <c r="AP548" s="43"/>
      <c r="AQ548" s="43"/>
      <c r="AR548" s="43"/>
      <c r="AS548" s="43"/>
      <c r="AW548" s="43"/>
      <c r="AY548" s="43"/>
      <c r="AZ548" s="43"/>
      <c r="BO548" s="43"/>
      <c r="BP548" s="43"/>
      <c r="BQ548" s="43"/>
      <c r="BR548" s="43"/>
    </row>
    <row r="549" spans="1:70" ht="37.5" customHeight="1" x14ac:dyDescent="0.25">
      <c r="A549" s="39"/>
      <c r="B549" s="40"/>
      <c r="C549" s="41"/>
      <c r="D549" s="39"/>
      <c r="E549" s="39"/>
      <c r="F549" s="39"/>
      <c r="G549" s="42"/>
      <c r="H549" s="43"/>
      <c r="I549" s="43"/>
      <c r="M549" s="43"/>
      <c r="AN549" s="43"/>
      <c r="AO549" s="43"/>
      <c r="AP549" s="43"/>
      <c r="AQ549" s="43"/>
      <c r="AR549" s="43"/>
      <c r="AS549" s="43"/>
      <c r="AW549" s="43"/>
      <c r="AY549" s="43"/>
      <c r="AZ549" s="43"/>
      <c r="BO549" s="43"/>
      <c r="BP549" s="43"/>
      <c r="BQ549" s="43"/>
      <c r="BR549" s="43"/>
    </row>
    <row r="550" spans="1:70" ht="37.5" customHeight="1" x14ac:dyDescent="0.25">
      <c r="A550" s="39"/>
      <c r="B550" s="40"/>
      <c r="C550" s="41"/>
      <c r="D550" s="39"/>
      <c r="E550" s="39"/>
      <c r="F550" s="39"/>
      <c r="G550" s="42"/>
      <c r="H550" s="43"/>
      <c r="I550" s="43"/>
      <c r="M550" s="43"/>
      <c r="AN550" s="43"/>
      <c r="AO550" s="43"/>
      <c r="AP550" s="43"/>
      <c r="AQ550" s="43"/>
      <c r="AR550" s="43"/>
      <c r="AS550" s="43"/>
      <c r="AW550" s="43"/>
      <c r="AY550" s="43"/>
      <c r="AZ550" s="43"/>
      <c r="BO550" s="43"/>
      <c r="BP550" s="43"/>
      <c r="BQ550" s="43"/>
      <c r="BR550" s="43"/>
    </row>
    <row r="551" spans="1:70" ht="37.5" customHeight="1" x14ac:dyDescent="0.25">
      <c r="A551" s="39"/>
      <c r="B551" s="40"/>
      <c r="C551" s="41"/>
      <c r="D551" s="39"/>
      <c r="E551" s="39"/>
      <c r="F551" s="39"/>
      <c r="G551" s="42"/>
      <c r="H551" s="43"/>
      <c r="I551" s="43"/>
      <c r="M551" s="43"/>
      <c r="AN551" s="43"/>
      <c r="AO551" s="43"/>
      <c r="AP551" s="43"/>
      <c r="AQ551" s="43"/>
      <c r="AR551" s="43"/>
      <c r="AS551" s="43"/>
      <c r="AW551" s="43"/>
      <c r="AY551" s="43"/>
      <c r="AZ551" s="43"/>
      <c r="BO551" s="43"/>
      <c r="BP551" s="43"/>
      <c r="BQ551" s="43"/>
      <c r="BR551" s="43"/>
    </row>
    <row r="552" spans="1:70" ht="37.5" customHeight="1" x14ac:dyDescent="0.25">
      <c r="A552" s="39"/>
      <c r="B552" s="40"/>
      <c r="C552" s="41"/>
      <c r="D552" s="39"/>
      <c r="E552" s="39"/>
      <c r="F552" s="39"/>
      <c r="G552" s="42"/>
      <c r="H552" s="43"/>
      <c r="I552" s="43"/>
      <c r="M552" s="43"/>
      <c r="AN552" s="43"/>
      <c r="AO552" s="43"/>
      <c r="AP552" s="43"/>
      <c r="AQ552" s="43"/>
      <c r="AR552" s="43"/>
      <c r="AS552" s="43"/>
      <c r="AW552" s="43"/>
      <c r="AY552" s="43"/>
      <c r="AZ552" s="43"/>
      <c r="BO552" s="43"/>
      <c r="BP552" s="43"/>
      <c r="BQ552" s="43"/>
      <c r="BR552" s="43"/>
    </row>
    <row r="553" spans="1:70" ht="37.5" customHeight="1" x14ac:dyDescent="0.25">
      <c r="A553" s="39"/>
      <c r="B553" s="40"/>
      <c r="C553" s="41"/>
      <c r="D553" s="39"/>
      <c r="E553" s="39"/>
      <c r="F553" s="39"/>
      <c r="G553" s="42"/>
      <c r="H553" s="43"/>
      <c r="I553" s="43"/>
      <c r="M553" s="43"/>
      <c r="AN553" s="43"/>
      <c r="AO553" s="43"/>
      <c r="AP553" s="43"/>
      <c r="AQ553" s="43"/>
      <c r="AR553" s="43"/>
      <c r="AS553" s="43"/>
      <c r="AW553" s="43"/>
      <c r="AY553" s="43"/>
      <c r="AZ553" s="43"/>
      <c r="BO553" s="43"/>
      <c r="BP553" s="43"/>
      <c r="BQ553" s="43"/>
      <c r="BR553" s="43"/>
    </row>
    <row r="554" spans="1:70" ht="37.5" customHeight="1" x14ac:dyDescent="0.25">
      <c r="A554" s="39"/>
      <c r="B554" s="40"/>
      <c r="C554" s="41"/>
      <c r="D554" s="39"/>
      <c r="E554" s="39"/>
      <c r="F554" s="39"/>
      <c r="G554" s="42"/>
      <c r="H554" s="43"/>
      <c r="I554" s="43"/>
      <c r="M554" s="43"/>
      <c r="AN554" s="43"/>
      <c r="AO554" s="43"/>
      <c r="AP554" s="43"/>
      <c r="AQ554" s="43"/>
      <c r="AR554" s="43"/>
      <c r="AS554" s="43"/>
      <c r="AW554" s="43"/>
      <c r="AY554" s="43"/>
      <c r="AZ554" s="43"/>
      <c r="BO554" s="43"/>
      <c r="BP554" s="43"/>
      <c r="BQ554" s="43"/>
      <c r="BR554" s="43"/>
    </row>
    <row r="555" spans="1:70" ht="37.5" customHeight="1" x14ac:dyDescent="0.25">
      <c r="A555" s="39"/>
      <c r="B555" s="40"/>
      <c r="C555" s="41"/>
      <c r="D555" s="39"/>
      <c r="E555" s="39"/>
      <c r="F555" s="39"/>
      <c r="G555" s="42"/>
      <c r="H555" s="43"/>
      <c r="I555" s="43"/>
      <c r="M555" s="43"/>
      <c r="AN555" s="43"/>
      <c r="AO555" s="43"/>
      <c r="AP555" s="43"/>
      <c r="AQ555" s="43"/>
      <c r="AR555" s="43"/>
      <c r="AS555" s="43"/>
      <c r="AW555" s="43"/>
      <c r="AY555" s="43"/>
      <c r="AZ555" s="43"/>
      <c r="BO555" s="43"/>
      <c r="BP555" s="43"/>
      <c r="BQ555" s="43"/>
      <c r="BR555" s="43"/>
    </row>
    <row r="556" spans="1:70" ht="37.5" customHeight="1" x14ac:dyDescent="0.25">
      <c r="A556" s="39"/>
      <c r="B556" s="40"/>
      <c r="C556" s="41"/>
      <c r="D556" s="39"/>
      <c r="E556" s="39"/>
      <c r="F556" s="39"/>
      <c r="G556" s="42"/>
      <c r="H556" s="43"/>
      <c r="I556" s="43"/>
      <c r="M556" s="43"/>
      <c r="AN556" s="43"/>
      <c r="AO556" s="43"/>
      <c r="AP556" s="43"/>
      <c r="AQ556" s="43"/>
      <c r="AR556" s="43"/>
      <c r="AS556" s="43"/>
      <c r="AW556" s="43"/>
      <c r="AY556" s="43"/>
      <c r="AZ556" s="43"/>
      <c r="BO556" s="43"/>
      <c r="BP556" s="43"/>
      <c r="BQ556" s="43"/>
      <c r="BR556" s="43"/>
    </row>
    <row r="557" spans="1:70" ht="37.5" customHeight="1" x14ac:dyDescent="0.25">
      <c r="A557" s="39"/>
      <c r="B557" s="40"/>
      <c r="C557" s="41"/>
      <c r="D557" s="39"/>
      <c r="E557" s="39"/>
      <c r="F557" s="39"/>
      <c r="G557" s="42"/>
      <c r="H557" s="43"/>
      <c r="I557" s="43"/>
      <c r="M557" s="43"/>
      <c r="AN557" s="43"/>
      <c r="AO557" s="43"/>
      <c r="AP557" s="43"/>
      <c r="AQ557" s="43"/>
      <c r="AR557" s="43"/>
      <c r="AS557" s="43"/>
      <c r="AW557" s="43"/>
      <c r="AY557" s="43"/>
      <c r="AZ557" s="43"/>
      <c r="BO557" s="43"/>
      <c r="BP557" s="43"/>
      <c r="BQ557" s="43"/>
      <c r="BR557" s="43"/>
    </row>
    <row r="558" spans="1:70" ht="37.5" customHeight="1" x14ac:dyDescent="0.25">
      <c r="A558" s="39"/>
      <c r="B558" s="40"/>
      <c r="C558" s="41"/>
      <c r="D558" s="39"/>
      <c r="E558" s="39"/>
      <c r="F558" s="39"/>
      <c r="G558" s="42"/>
      <c r="H558" s="43"/>
      <c r="I558" s="43"/>
      <c r="M558" s="43"/>
      <c r="AN558" s="43"/>
      <c r="AO558" s="43"/>
      <c r="AP558" s="43"/>
      <c r="AQ558" s="43"/>
      <c r="AR558" s="43"/>
      <c r="AS558" s="43"/>
      <c r="AW558" s="43"/>
      <c r="AY558" s="43"/>
      <c r="AZ558" s="43"/>
      <c r="BO558" s="43"/>
      <c r="BP558" s="43"/>
      <c r="BQ558" s="43"/>
      <c r="BR558" s="43"/>
    </row>
    <row r="559" spans="1:70" ht="37.5" customHeight="1" x14ac:dyDescent="0.25">
      <c r="A559" s="39"/>
      <c r="B559" s="40"/>
      <c r="C559" s="41"/>
      <c r="D559" s="39"/>
      <c r="E559" s="39"/>
      <c r="F559" s="39"/>
      <c r="G559" s="42"/>
      <c r="H559" s="43"/>
      <c r="I559" s="43"/>
      <c r="M559" s="43"/>
      <c r="AN559" s="43"/>
      <c r="AO559" s="43"/>
      <c r="AP559" s="43"/>
      <c r="AQ559" s="43"/>
      <c r="AR559" s="43"/>
      <c r="AS559" s="43"/>
      <c r="AW559" s="43"/>
      <c r="AY559" s="43"/>
      <c r="AZ559" s="43"/>
      <c r="BO559" s="43"/>
      <c r="BP559" s="43"/>
      <c r="BQ559" s="43"/>
      <c r="BR559" s="43"/>
    </row>
    <row r="560" spans="1:70" ht="37.5" customHeight="1" x14ac:dyDescent="0.25">
      <c r="A560" s="39"/>
      <c r="B560" s="40"/>
      <c r="C560" s="41"/>
      <c r="D560" s="39"/>
      <c r="E560" s="39"/>
      <c r="F560" s="39"/>
      <c r="G560" s="42"/>
      <c r="H560" s="43"/>
      <c r="I560" s="43"/>
      <c r="M560" s="43"/>
      <c r="AN560" s="43"/>
      <c r="AO560" s="43"/>
      <c r="AP560" s="43"/>
      <c r="AQ560" s="43"/>
      <c r="AR560" s="43"/>
      <c r="AS560" s="43"/>
      <c r="AW560" s="43"/>
      <c r="AY560" s="43"/>
      <c r="AZ560" s="43"/>
      <c r="BO560" s="43"/>
      <c r="BP560" s="43"/>
      <c r="BQ560" s="43"/>
      <c r="BR560" s="43"/>
    </row>
    <row r="561" spans="1:70" ht="37.5" customHeight="1" x14ac:dyDescent="0.25">
      <c r="A561" s="39"/>
      <c r="B561" s="40"/>
      <c r="C561" s="41"/>
      <c r="D561" s="39"/>
      <c r="E561" s="39"/>
      <c r="F561" s="39"/>
      <c r="G561" s="42"/>
      <c r="H561" s="43"/>
      <c r="I561" s="43"/>
      <c r="M561" s="43"/>
      <c r="AN561" s="43"/>
      <c r="AO561" s="43"/>
      <c r="AP561" s="43"/>
      <c r="AQ561" s="43"/>
      <c r="AR561" s="43"/>
      <c r="AS561" s="43"/>
      <c r="AW561" s="43"/>
      <c r="AY561" s="43"/>
      <c r="AZ561" s="43"/>
      <c r="BO561" s="43"/>
      <c r="BP561" s="43"/>
      <c r="BQ561" s="43"/>
      <c r="BR561" s="43"/>
    </row>
    <row r="562" spans="1:70" ht="37.5" customHeight="1" x14ac:dyDescent="0.25">
      <c r="A562" s="39"/>
      <c r="B562" s="40"/>
      <c r="C562" s="41"/>
      <c r="D562" s="39"/>
      <c r="E562" s="39"/>
      <c r="F562" s="39"/>
      <c r="G562" s="42"/>
      <c r="H562" s="43"/>
      <c r="I562" s="43"/>
      <c r="M562" s="43"/>
      <c r="AN562" s="43"/>
      <c r="AO562" s="43"/>
      <c r="AP562" s="43"/>
      <c r="AQ562" s="43"/>
      <c r="AR562" s="43"/>
      <c r="AS562" s="43"/>
      <c r="AW562" s="43"/>
      <c r="AY562" s="43"/>
      <c r="AZ562" s="43"/>
      <c r="BO562" s="43"/>
      <c r="BP562" s="43"/>
      <c r="BQ562" s="43"/>
      <c r="BR562" s="43"/>
    </row>
    <row r="563" spans="1:70" ht="37.5" customHeight="1" x14ac:dyDescent="0.25">
      <c r="A563" s="39"/>
      <c r="B563" s="40"/>
      <c r="C563" s="41"/>
      <c r="D563" s="39"/>
      <c r="E563" s="39"/>
      <c r="F563" s="39"/>
      <c r="G563" s="42"/>
      <c r="H563" s="43"/>
      <c r="I563" s="43"/>
      <c r="M563" s="43"/>
      <c r="AN563" s="43"/>
      <c r="AO563" s="43"/>
      <c r="AP563" s="43"/>
      <c r="AQ563" s="43"/>
      <c r="AR563" s="43"/>
      <c r="AS563" s="43"/>
      <c r="AW563" s="43"/>
      <c r="AY563" s="43"/>
      <c r="AZ563" s="43"/>
      <c r="BO563" s="43"/>
      <c r="BP563" s="43"/>
      <c r="BQ563" s="43"/>
      <c r="BR563" s="43"/>
    </row>
    <row r="564" spans="1:70" ht="37.5" customHeight="1" x14ac:dyDescent="0.25">
      <c r="A564" s="39"/>
      <c r="B564" s="40"/>
      <c r="C564" s="41"/>
      <c r="D564" s="39"/>
      <c r="E564" s="39"/>
      <c r="F564" s="39"/>
      <c r="G564" s="42"/>
      <c r="H564" s="43"/>
      <c r="I564" s="43"/>
      <c r="M564" s="43"/>
      <c r="AN564" s="43"/>
      <c r="AO564" s="43"/>
      <c r="AP564" s="43"/>
      <c r="AQ564" s="43"/>
      <c r="AR564" s="43"/>
      <c r="AS564" s="43"/>
      <c r="AW564" s="43"/>
      <c r="AY564" s="43"/>
      <c r="AZ564" s="43"/>
      <c r="BO564" s="43"/>
      <c r="BP564" s="43"/>
      <c r="BQ564" s="43"/>
      <c r="BR564" s="43"/>
    </row>
    <row r="565" spans="1:70" ht="37.5" customHeight="1" x14ac:dyDescent="0.25">
      <c r="A565" s="39"/>
      <c r="B565" s="40"/>
      <c r="C565" s="41"/>
      <c r="D565" s="39"/>
      <c r="E565" s="39"/>
      <c r="F565" s="39"/>
      <c r="G565" s="42"/>
      <c r="H565" s="43"/>
      <c r="I565" s="43"/>
      <c r="M565" s="43"/>
      <c r="AN565" s="43"/>
      <c r="AO565" s="43"/>
      <c r="AP565" s="43"/>
      <c r="AQ565" s="43"/>
      <c r="AR565" s="43"/>
      <c r="AS565" s="43"/>
      <c r="AW565" s="43"/>
      <c r="AY565" s="43"/>
      <c r="AZ565" s="43"/>
      <c r="BO565" s="43"/>
      <c r="BP565" s="43"/>
      <c r="BQ565" s="43"/>
      <c r="BR565" s="43"/>
    </row>
    <row r="566" spans="1:70" ht="37.5" customHeight="1" x14ac:dyDescent="0.25">
      <c r="A566" s="39"/>
      <c r="B566" s="40"/>
      <c r="C566" s="41"/>
      <c r="D566" s="39"/>
      <c r="E566" s="39"/>
      <c r="F566" s="39"/>
      <c r="G566" s="42"/>
      <c r="H566" s="43"/>
      <c r="I566" s="43"/>
      <c r="M566" s="43"/>
      <c r="AN566" s="43"/>
      <c r="AO566" s="43"/>
      <c r="AP566" s="43"/>
      <c r="AQ566" s="43"/>
      <c r="AR566" s="43"/>
      <c r="AS566" s="43"/>
      <c r="AW566" s="43"/>
      <c r="AY566" s="43"/>
      <c r="AZ566" s="43"/>
      <c r="BO566" s="43"/>
      <c r="BP566" s="43"/>
      <c r="BQ566" s="43"/>
      <c r="BR566" s="43"/>
    </row>
    <row r="567" spans="1:70" ht="37.5" customHeight="1" x14ac:dyDescent="0.25">
      <c r="A567" s="39"/>
      <c r="B567" s="40"/>
      <c r="C567" s="41"/>
      <c r="D567" s="39"/>
      <c r="E567" s="39"/>
      <c r="F567" s="39"/>
      <c r="G567" s="42"/>
      <c r="H567" s="43"/>
      <c r="I567" s="43"/>
      <c r="M567" s="43"/>
      <c r="AN567" s="43"/>
      <c r="AO567" s="43"/>
      <c r="AP567" s="43"/>
      <c r="AQ567" s="43"/>
      <c r="AR567" s="43"/>
      <c r="AS567" s="43"/>
      <c r="AW567" s="43"/>
      <c r="AY567" s="43"/>
      <c r="AZ567" s="43"/>
      <c r="BO567" s="43"/>
      <c r="BP567" s="43"/>
      <c r="BQ567" s="43"/>
      <c r="BR567" s="43"/>
    </row>
    <row r="568" spans="1:70" ht="37.5" customHeight="1" x14ac:dyDescent="0.25">
      <c r="A568" s="39"/>
      <c r="B568" s="40"/>
      <c r="C568" s="41"/>
      <c r="D568" s="39"/>
      <c r="E568" s="39"/>
      <c r="F568" s="39"/>
      <c r="G568" s="42"/>
      <c r="H568" s="43"/>
      <c r="I568" s="43"/>
      <c r="M568" s="43"/>
      <c r="AN568" s="43"/>
      <c r="AO568" s="43"/>
      <c r="AP568" s="43"/>
      <c r="AQ568" s="43"/>
      <c r="AR568" s="43"/>
      <c r="AS568" s="43"/>
      <c r="AW568" s="43"/>
      <c r="AY568" s="43"/>
      <c r="AZ568" s="43"/>
      <c r="BO568" s="43"/>
      <c r="BP568" s="43"/>
      <c r="BQ568" s="43"/>
      <c r="BR568" s="43"/>
    </row>
    <row r="569" spans="1:70" ht="37.5" customHeight="1" x14ac:dyDescent="0.25">
      <c r="A569" s="39"/>
      <c r="B569" s="40"/>
      <c r="C569" s="41"/>
      <c r="D569" s="39"/>
      <c r="E569" s="39"/>
      <c r="F569" s="39"/>
      <c r="G569" s="42"/>
      <c r="H569" s="43"/>
      <c r="I569" s="43"/>
      <c r="M569" s="43"/>
      <c r="AN569" s="43"/>
      <c r="AO569" s="43"/>
      <c r="AP569" s="43"/>
      <c r="AQ569" s="43"/>
      <c r="AR569" s="43"/>
      <c r="AS569" s="43"/>
      <c r="AW569" s="43"/>
      <c r="AY569" s="43"/>
      <c r="AZ569" s="43"/>
      <c r="BO569" s="43"/>
      <c r="BP569" s="43"/>
      <c r="BQ569" s="43"/>
      <c r="BR569" s="43"/>
    </row>
    <row r="570" spans="1:70" ht="37.5" customHeight="1" x14ac:dyDescent="0.25">
      <c r="A570" s="39"/>
      <c r="B570" s="40"/>
      <c r="C570" s="41"/>
      <c r="D570" s="39"/>
      <c r="E570" s="39"/>
      <c r="F570" s="39"/>
      <c r="G570" s="42"/>
      <c r="H570" s="43"/>
      <c r="I570" s="43"/>
      <c r="M570" s="43"/>
      <c r="AN570" s="43"/>
      <c r="AO570" s="43"/>
      <c r="AP570" s="43"/>
      <c r="AQ570" s="43"/>
      <c r="AR570" s="43"/>
      <c r="AS570" s="43"/>
      <c r="AW570" s="43"/>
      <c r="AY570" s="43"/>
      <c r="AZ570" s="43"/>
      <c r="BO570" s="43"/>
      <c r="BP570" s="43"/>
      <c r="BQ570" s="43"/>
      <c r="BR570" s="43"/>
    </row>
    <row r="571" spans="1:70" ht="37.5" customHeight="1" x14ac:dyDescent="0.25">
      <c r="A571" s="39"/>
      <c r="B571" s="40"/>
      <c r="C571" s="41"/>
      <c r="D571" s="39"/>
      <c r="E571" s="39"/>
      <c r="F571" s="39"/>
      <c r="G571" s="42"/>
      <c r="H571" s="43"/>
      <c r="I571" s="43"/>
      <c r="M571" s="43"/>
      <c r="AN571" s="43"/>
      <c r="AO571" s="43"/>
      <c r="AP571" s="43"/>
      <c r="AQ571" s="43"/>
      <c r="AR571" s="43"/>
      <c r="AS571" s="43"/>
      <c r="AW571" s="43"/>
      <c r="AY571" s="43"/>
      <c r="AZ571" s="43"/>
      <c r="BO571" s="43"/>
      <c r="BP571" s="43"/>
      <c r="BQ571" s="43"/>
      <c r="BR571" s="43"/>
    </row>
    <row r="572" spans="1:70" ht="37.5" customHeight="1" x14ac:dyDescent="0.25">
      <c r="A572" s="39"/>
      <c r="B572" s="40"/>
      <c r="C572" s="41"/>
      <c r="D572" s="39"/>
      <c r="E572" s="39"/>
      <c r="F572" s="39"/>
      <c r="G572" s="42"/>
      <c r="H572" s="43"/>
      <c r="I572" s="43"/>
      <c r="M572" s="43"/>
      <c r="AN572" s="43"/>
      <c r="AO572" s="43"/>
      <c r="AP572" s="43"/>
      <c r="AQ572" s="43"/>
      <c r="AR572" s="43"/>
      <c r="AS572" s="43"/>
      <c r="AW572" s="43"/>
      <c r="AY572" s="43"/>
      <c r="AZ572" s="43"/>
      <c r="BO572" s="43"/>
      <c r="BP572" s="43"/>
      <c r="BQ572" s="43"/>
      <c r="BR572" s="43"/>
    </row>
    <row r="573" spans="1:70" ht="37.5" customHeight="1" x14ac:dyDescent="0.25">
      <c r="A573" s="39"/>
      <c r="B573" s="40"/>
      <c r="C573" s="41"/>
      <c r="D573" s="39"/>
      <c r="E573" s="39"/>
      <c r="F573" s="39"/>
      <c r="G573" s="42"/>
      <c r="H573" s="43"/>
      <c r="I573" s="43"/>
      <c r="M573" s="43"/>
      <c r="AN573" s="43"/>
      <c r="AO573" s="43"/>
      <c r="AP573" s="43"/>
      <c r="AQ573" s="43"/>
      <c r="AR573" s="43"/>
      <c r="AS573" s="43"/>
      <c r="AW573" s="43"/>
      <c r="AY573" s="43"/>
      <c r="AZ573" s="43"/>
      <c r="BO573" s="43"/>
      <c r="BP573" s="43"/>
      <c r="BQ573" s="43"/>
      <c r="BR573" s="43"/>
    </row>
    <row r="574" spans="1:70" ht="37.5" customHeight="1" x14ac:dyDescent="0.25">
      <c r="A574" s="39"/>
      <c r="B574" s="40"/>
      <c r="C574" s="41"/>
      <c r="D574" s="39"/>
      <c r="E574" s="39"/>
      <c r="F574" s="39"/>
      <c r="G574" s="42"/>
      <c r="H574" s="43"/>
      <c r="I574" s="43"/>
      <c r="M574" s="43"/>
      <c r="AN574" s="43"/>
      <c r="AO574" s="43"/>
      <c r="AP574" s="43"/>
      <c r="AQ574" s="43"/>
      <c r="AR574" s="43"/>
      <c r="AS574" s="43"/>
      <c r="AW574" s="43"/>
      <c r="AY574" s="43"/>
      <c r="AZ574" s="43"/>
      <c r="BO574" s="43"/>
      <c r="BP574" s="43"/>
      <c r="BQ574" s="43"/>
      <c r="BR574" s="43"/>
    </row>
    <row r="575" spans="1:70" ht="37.5" customHeight="1" x14ac:dyDescent="0.25">
      <c r="A575" s="39"/>
      <c r="B575" s="40"/>
      <c r="C575" s="41"/>
      <c r="D575" s="39"/>
      <c r="E575" s="39"/>
      <c r="F575" s="39"/>
      <c r="G575" s="42"/>
      <c r="H575" s="43"/>
      <c r="I575" s="43"/>
      <c r="M575" s="43"/>
      <c r="AN575" s="43"/>
      <c r="AO575" s="43"/>
      <c r="AP575" s="43"/>
      <c r="AQ575" s="43"/>
      <c r="AR575" s="43"/>
      <c r="AS575" s="43"/>
      <c r="AW575" s="43"/>
      <c r="AY575" s="43"/>
      <c r="AZ575" s="43"/>
      <c r="BO575" s="43"/>
      <c r="BP575" s="43"/>
      <c r="BQ575" s="43"/>
      <c r="BR575" s="43"/>
    </row>
    <row r="576" spans="1:70" ht="37.5" customHeight="1" x14ac:dyDescent="0.25">
      <c r="A576" s="39"/>
      <c r="B576" s="40"/>
      <c r="C576" s="41"/>
      <c r="D576" s="39"/>
      <c r="E576" s="39"/>
      <c r="F576" s="39"/>
      <c r="G576" s="42"/>
      <c r="H576" s="43"/>
      <c r="I576" s="43"/>
      <c r="M576" s="43"/>
      <c r="AN576" s="43"/>
      <c r="AO576" s="43"/>
      <c r="AP576" s="43"/>
      <c r="AQ576" s="43"/>
      <c r="AR576" s="43"/>
      <c r="AS576" s="43"/>
      <c r="AW576" s="43"/>
      <c r="AY576" s="43"/>
      <c r="AZ576" s="43"/>
      <c r="BO576" s="43"/>
      <c r="BP576" s="43"/>
      <c r="BQ576" s="43"/>
      <c r="BR576" s="43"/>
    </row>
    <row r="577" spans="1:70" ht="37.5" customHeight="1" x14ac:dyDescent="0.25">
      <c r="A577" s="39"/>
      <c r="B577" s="40"/>
      <c r="C577" s="41"/>
      <c r="D577" s="39"/>
      <c r="E577" s="39"/>
      <c r="F577" s="39"/>
      <c r="G577" s="42"/>
      <c r="H577" s="43"/>
      <c r="I577" s="43"/>
      <c r="M577" s="43"/>
      <c r="AN577" s="43"/>
      <c r="AO577" s="43"/>
      <c r="AP577" s="43"/>
      <c r="AQ577" s="43"/>
      <c r="AR577" s="43"/>
      <c r="AS577" s="43"/>
      <c r="AW577" s="43"/>
      <c r="AY577" s="43"/>
      <c r="AZ577" s="43"/>
      <c r="BO577" s="43"/>
      <c r="BP577" s="43"/>
      <c r="BQ577" s="43"/>
      <c r="BR577" s="43"/>
    </row>
    <row r="578" spans="1:70" ht="37.5" customHeight="1" x14ac:dyDescent="0.25">
      <c r="A578" s="39"/>
      <c r="B578" s="40"/>
      <c r="C578" s="41"/>
      <c r="D578" s="39"/>
      <c r="E578" s="39"/>
      <c r="F578" s="39"/>
      <c r="G578" s="42"/>
      <c r="H578" s="43"/>
      <c r="I578" s="43"/>
      <c r="M578" s="43"/>
      <c r="AN578" s="43"/>
      <c r="AO578" s="43"/>
      <c r="AP578" s="43"/>
      <c r="AQ578" s="43"/>
      <c r="AR578" s="43"/>
      <c r="AS578" s="43"/>
      <c r="AW578" s="43"/>
      <c r="AY578" s="43"/>
      <c r="AZ578" s="43"/>
      <c r="BO578" s="43"/>
      <c r="BP578" s="43"/>
      <c r="BQ578" s="43"/>
      <c r="BR578" s="43"/>
    </row>
    <row r="579" spans="1:70" ht="37.5" customHeight="1" x14ac:dyDescent="0.25">
      <c r="A579" s="39"/>
      <c r="B579" s="40"/>
      <c r="C579" s="41"/>
      <c r="D579" s="39"/>
      <c r="E579" s="39"/>
      <c r="F579" s="39"/>
      <c r="G579" s="42"/>
      <c r="H579" s="43"/>
      <c r="I579" s="43"/>
      <c r="M579" s="43"/>
      <c r="AN579" s="43"/>
      <c r="AO579" s="43"/>
      <c r="AP579" s="43"/>
      <c r="AQ579" s="43"/>
      <c r="AR579" s="43"/>
      <c r="AS579" s="43"/>
      <c r="AW579" s="43"/>
      <c r="AY579" s="43"/>
      <c r="AZ579" s="43"/>
      <c r="BO579" s="43"/>
      <c r="BP579" s="43"/>
      <c r="BQ579" s="43"/>
      <c r="BR579" s="43"/>
    </row>
    <row r="580" spans="1:70" ht="37.5" customHeight="1" x14ac:dyDescent="0.25">
      <c r="A580" s="39"/>
      <c r="B580" s="40"/>
      <c r="C580" s="41"/>
      <c r="D580" s="39"/>
      <c r="E580" s="39"/>
      <c r="F580" s="39"/>
      <c r="G580" s="42"/>
      <c r="H580" s="43"/>
      <c r="I580" s="43"/>
      <c r="M580" s="43"/>
      <c r="AN580" s="43"/>
      <c r="AO580" s="43"/>
      <c r="AP580" s="43"/>
      <c r="AQ580" s="43"/>
      <c r="AR580" s="43"/>
      <c r="AS580" s="43"/>
      <c r="AW580" s="43"/>
      <c r="AY580" s="43"/>
      <c r="AZ580" s="43"/>
      <c r="BO580" s="43"/>
      <c r="BP580" s="43"/>
      <c r="BQ580" s="43"/>
      <c r="BR580" s="43"/>
    </row>
    <row r="581" spans="1:70" ht="37.5" customHeight="1" x14ac:dyDescent="0.25">
      <c r="A581" s="39"/>
      <c r="B581" s="40"/>
      <c r="C581" s="41"/>
      <c r="D581" s="39"/>
      <c r="E581" s="39"/>
      <c r="F581" s="39"/>
      <c r="G581" s="42"/>
      <c r="H581" s="43"/>
      <c r="I581" s="43"/>
      <c r="M581" s="43"/>
      <c r="AN581" s="43"/>
      <c r="AO581" s="43"/>
      <c r="AP581" s="43"/>
      <c r="AQ581" s="43"/>
      <c r="AR581" s="43"/>
      <c r="AS581" s="43"/>
      <c r="AW581" s="43"/>
      <c r="AY581" s="43"/>
      <c r="AZ581" s="43"/>
      <c r="BO581" s="43"/>
      <c r="BP581" s="43"/>
      <c r="BQ581" s="43"/>
      <c r="BR581" s="43"/>
    </row>
    <row r="582" spans="1:70" ht="37.5" customHeight="1" x14ac:dyDescent="0.25">
      <c r="A582" s="39"/>
      <c r="B582" s="40"/>
      <c r="C582" s="41"/>
      <c r="D582" s="39"/>
      <c r="E582" s="39"/>
      <c r="F582" s="39"/>
      <c r="G582" s="42"/>
      <c r="H582" s="43"/>
      <c r="I582" s="43"/>
      <c r="M582" s="43"/>
      <c r="AN582" s="43"/>
      <c r="AO582" s="43"/>
      <c r="AP582" s="43"/>
      <c r="AQ582" s="43"/>
      <c r="AR582" s="43"/>
      <c r="AS582" s="43"/>
      <c r="AW582" s="43"/>
      <c r="AY582" s="43"/>
      <c r="AZ582" s="43"/>
      <c r="BO582" s="43"/>
      <c r="BP582" s="43"/>
      <c r="BQ582" s="43"/>
      <c r="BR582" s="43"/>
    </row>
    <row r="583" spans="1:70" ht="37.5" customHeight="1" x14ac:dyDescent="0.25">
      <c r="A583" s="39"/>
      <c r="B583" s="40"/>
      <c r="C583" s="41"/>
      <c r="D583" s="39"/>
      <c r="E583" s="39"/>
      <c r="F583" s="39"/>
      <c r="G583" s="42"/>
      <c r="H583" s="43"/>
      <c r="I583" s="43"/>
      <c r="M583" s="43"/>
      <c r="AN583" s="43"/>
      <c r="AO583" s="43"/>
      <c r="AP583" s="43"/>
      <c r="AQ583" s="43"/>
      <c r="AR583" s="43"/>
      <c r="AS583" s="43"/>
      <c r="AW583" s="43"/>
      <c r="AY583" s="43"/>
      <c r="AZ583" s="43"/>
      <c r="BO583" s="43"/>
      <c r="BP583" s="43"/>
      <c r="BQ583" s="43"/>
      <c r="BR583" s="43"/>
    </row>
    <row r="584" spans="1:70" ht="37.5" customHeight="1" x14ac:dyDescent="0.25">
      <c r="A584" s="39"/>
      <c r="B584" s="40"/>
      <c r="C584" s="41"/>
      <c r="D584" s="39"/>
      <c r="E584" s="39"/>
      <c r="F584" s="39"/>
      <c r="G584" s="42"/>
      <c r="H584" s="43"/>
      <c r="I584" s="43"/>
      <c r="M584" s="43"/>
      <c r="AN584" s="43"/>
      <c r="AO584" s="43"/>
      <c r="AP584" s="43"/>
      <c r="AQ584" s="43"/>
      <c r="AR584" s="43"/>
      <c r="AS584" s="43"/>
      <c r="AW584" s="43"/>
      <c r="AY584" s="43"/>
      <c r="AZ584" s="43"/>
      <c r="BO584" s="43"/>
      <c r="BP584" s="43"/>
      <c r="BQ584" s="43"/>
      <c r="BR584" s="43"/>
    </row>
    <row r="585" spans="1:70" ht="37.5" customHeight="1" x14ac:dyDescent="0.25">
      <c r="A585" s="39"/>
      <c r="B585" s="40"/>
      <c r="C585" s="41"/>
      <c r="D585" s="39"/>
      <c r="E585" s="39"/>
      <c r="F585" s="39"/>
      <c r="G585" s="42"/>
      <c r="H585" s="43"/>
      <c r="I585" s="43"/>
      <c r="M585" s="43"/>
      <c r="AN585" s="43"/>
      <c r="AO585" s="43"/>
      <c r="AP585" s="43"/>
      <c r="AQ585" s="43"/>
      <c r="AR585" s="43"/>
      <c r="AS585" s="43"/>
      <c r="AW585" s="43"/>
      <c r="AY585" s="43"/>
      <c r="AZ585" s="43"/>
      <c r="BO585" s="43"/>
      <c r="BP585" s="43"/>
      <c r="BQ585" s="43"/>
      <c r="BR585" s="43"/>
    </row>
    <row r="586" spans="1:70" ht="37.5" customHeight="1" x14ac:dyDescent="0.25">
      <c r="A586" s="39"/>
      <c r="B586" s="40"/>
      <c r="C586" s="41"/>
      <c r="D586" s="39"/>
      <c r="E586" s="39"/>
      <c r="F586" s="39"/>
      <c r="G586" s="42"/>
      <c r="H586" s="43"/>
      <c r="I586" s="43"/>
      <c r="M586" s="43"/>
      <c r="AN586" s="43"/>
      <c r="AO586" s="43"/>
      <c r="AP586" s="43"/>
      <c r="AQ586" s="43"/>
      <c r="AR586" s="43"/>
      <c r="AS586" s="43"/>
      <c r="AW586" s="43"/>
      <c r="AY586" s="43"/>
      <c r="AZ586" s="43"/>
      <c r="BO586" s="43"/>
      <c r="BP586" s="43"/>
      <c r="BQ586" s="43"/>
      <c r="BR586" s="43"/>
    </row>
    <row r="587" spans="1:70" ht="37.5" customHeight="1" x14ac:dyDescent="0.25">
      <c r="A587" s="39"/>
      <c r="B587" s="40"/>
      <c r="C587" s="41"/>
      <c r="D587" s="39"/>
      <c r="E587" s="39"/>
      <c r="F587" s="39"/>
      <c r="G587" s="42"/>
      <c r="H587" s="43"/>
      <c r="I587" s="43"/>
      <c r="M587" s="43"/>
      <c r="AN587" s="43"/>
      <c r="AO587" s="43"/>
      <c r="AP587" s="43"/>
      <c r="AQ587" s="43"/>
      <c r="AR587" s="43"/>
      <c r="AS587" s="43"/>
      <c r="AW587" s="43"/>
      <c r="AY587" s="43"/>
      <c r="AZ587" s="43"/>
      <c r="BO587" s="43"/>
      <c r="BP587" s="43"/>
      <c r="BQ587" s="43"/>
      <c r="BR587" s="43"/>
    </row>
    <row r="588" spans="1:70" ht="37.5" customHeight="1" x14ac:dyDescent="0.25">
      <c r="A588" s="39"/>
      <c r="B588" s="40"/>
      <c r="C588" s="41"/>
      <c r="D588" s="39"/>
      <c r="E588" s="39"/>
      <c r="F588" s="39"/>
      <c r="G588" s="42"/>
      <c r="H588" s="43"/>
      <c r="I588" s="43"/>
      <c r="M588" s="43"/>
      <c r="AN588" s="43"/>
      <c r="AO588" s="43"/>
      <c r="AP588" s="43"/>
      <c r="AQ588" s="43"/>
      <c r="AR588" s="43"/>
      <c r="AS588" s="43"/>
      <c r="AW588" s="43"/>
      <c r="AY588" s="43"/>
      <c r="AZ588" s="43"/>
      <c r="BO588" s="43"/>
      <c r="BP588" s="43"/>
      <c r="BQ588" s="43"/>
      <c r="BR588" s="43"/>
    </row>
    <row r="589" spans="1:70" ht="37.5" customHeight="1" x14ac:dyDescent="0.25">
      <c r="A589" s="39"/>
      <c r="B589" s="40"/>
      <c r="C589" s="41"/>
      <c r="D589" s="39"/>
      <c r="E589" s="39"/>
      <c r="F589" s="39"/>
      <c r="G589" s="42"/>
      <c r="H589" s="43"/>
      <c r="I589" s="43"/>
      <c r="M589" s="43"/>
      <c r="AN589" s="43"/>
      <c r="AO589" s="43"/>
      <c r="AP589" s="43"/>
      <c r="AQ589" s="43"/>
      <c r="AR589" s="43"/>
      <c r="AS589" s="43"/>
      <c r="AW589" s="43"/>
      <c r="AY589" s="43"/>
      <c r="AZ589" s="43"/>
      <c r="BO589" s="43"/>
      <c r="BP589" s="43"/>
      <c r="BQ589" s="43"/>
      <c r="BR589" s="43"/>
    </row>
    <row r="590" spans="1:70" ht="37.5" customHeight="1" x14ac:dyDescent="0.25">
      <c r="A590" s="39"/>
      <c r="B590" s="40"/>
      <c r="C590" s="41"/>
      <c r="D590" s="39"/>
      <c r="E590" s="39"/>
      <c r="F590" s="39"/>
      <c r="G590" s="42"/>
      <c r="H590" s="43"/>
      <c r="I590" s="43"/>
      <c r="M590" s="43"/>
      <c r="AN590" s="43"/>
      <c r="AO590" s="43"/>
      <c r="AP590" s="43"/>
      <c r="AQ590" s="43"/>
      <c r="AR590" s="43"/>
      <c r="AS590" s="43"/>
      <c r="AW590" s="43"/>
      <c r="AY590" s="43"/>
      <c r="AZ590" s="43"/>
      <c r="BO590" s="43"/>
      <c r="BP590" s="43"/>
      <c r="BQ590" s="43"/>
      <c r="BR590" s="43"/>
    </row>
    <row r="591" spans="1:70" ht="37.5" customHeight="1" x14ac:dyDescent="0.25">
      <c r="A591" s="39"/>
      <c r="B591" s="40"/>
      <c r="C591" s="41"/>
      <c r="D591" s="39"/>
      <c r="E591" s="39"/>
      <c r="F591" s="39"/>
      <c r="G591" s="42"/>
      <c r="H591" s="43"/>
      <c r="I591" s="43"/>
      <c r="M591" s="43"/>
      <c r="AN591" s="43"/>
      <c r="AO591" s="43"/>
      <c r="AP591" s="43"/>
      <c r="AQ591" s="43"/>
      <c r="AR591" s="43"/>
      <c r="AS591" s="43"/>
      <c r="AW591" s="43"/>
      <c r="AY591" s="43"/>
      <c r="AZ591" s="43"/>
      <c r="BO591" s="43"/>
      <c r="BP591" s="43"/>
      <c r="BQ591" s="43"/>
      <c r="BR591" s="43"/>
    </row>
    <row r="592" spans="1:70" ht="37.5" customHeight="1" x14ac:dyDescent="0.25">
      <c r="A592" s="39"/>
      <c r="B592" s="40"/>
      <c r="C592" s="41"/>
      <c r="D592" s="39"/>
      <c r="E592" s="39"/>
      <c r="F592" s="39"/>
      <c r="G592" s="42"/>
      <c r="H592" s="43"/>
      <c r="I592" s="43"/>
      <c r="M592" s="43"/>
      <c r="AN592" s="43"/>
      <c r="AO592" s="43"/>
      <c r="AP592" s="43"/>
      <c r="AQ592" s="43"/>
      <c r="AR592" s="43"/>
      <c r="AS592" s="43"/>
      <c r="AW592" s="43"/>
      <c r="AY592" s="43"/>
      <c r="AZ592" s="43"/>
      <c r="BO592" s="43"/>
      <c r="BP592" s="43"/>
      <c r="BQ592" s="43"/>
      <c r="BR592" s="43"/>
    </row>
    <row r="593" spans="1:70" ht="37.5" customHeight="1" x14ac:dyDescent="0.25">
      <c r="A593" s="39"/>
      <c r="B593" s="40"/>
      <c r="C593" s="41"/>
      <c r="D593" s="39"/>
      <c r="E593" s="39"/>
      <c r="F593" s="39"/>
      <c r="G593" s="42"/>
      <c r="H593" s="43"/>
      <c r="I593" s="43"/>
      <c r="M593" s="43"/>
      <c r="AN593" s="43"/>
      <c r="AO593" s="43"/>
      <c r="AP593" s="43"/>
      <c r="AQ593" s="43"/>
      <c r="AR593" s="43"/>
      <c r="AS593" s="43"/>
      <c r="AW593" s="43"/>
      <c r="AY593" s="43"/>
      <c r="AZ593" s="43"/>
      <c r="BO593" s="43"/>
      <c r="BP593" s="43"/>
      <c r="BQ593" s="43"/>
      <c r="BR593" s="43"/>
    </row>
    <row r="594" spans="1:70" ht="37.5" customHeight="1" x14ac:dyDescent="0.25">
      <c r="A594" s="39"/>
      <c r="B594" s="40"/>
      <c r="C594" s="41"/>
      <c r="D594" s="39"/>
      <c r="E594" s="39"/>
      <c r="F594" s="39"/>
      <c r="G594" s="42"/>
      <c r="H594" s="43"/>
      <c r="I594" s="43"/>
      <c r="M594" s="43"/>
      <c r="AN594" s="43"/>
      <c r="AO594" s="43"/>
      <c r="AP594" s="43"/>
      <c r="AQ594" s="43"/>
      <c r="AR594" s="43"/>
      <c r="AS594" s="43"/>
      <c r="AW594" s="43"/>
      <c r="AY594" s="43"/>
      <c r="AZ594" s="43"/>
      <c r="BO594" s="43"/>
      <c r="BP594" s="43"/>
      <c r="BQ594" s="43"/>
      <c r="BR594" s="43"/>
    </row>
    <row r="595" spans="1:70" ht="37.5" customHeight="1" x14ac:dyDescent="0.25">
      <c r="A595" s="39"/>
      <c r="B595" s="40"/>
      <c r="C595" s="41"/>
      <c r="D595" s="39"/>
      <c r="E595" s="39"/>
      <c r="F595" s="39"/>
      <c r="G595" s="42"/>
      <c r="H595" s="43"/>
      <c r="I595" s="43"/>
      <c r="M595" s="43"/>
      <c r="AN595" s="43"/>
      <c r="AO595" s="43"/>
      <c r="AP595" s="43"/>
      <c r="AQ595" s="43"/>
      <c r="AR595" s="43"/>
      <c r="AS595" s="43"/>
      <c r="AW595" s="43"/>
      <c r="AY595" s="43"/>
      <c r="AZ595" s="43"/>
      <c r="BO595" s="43"/>
      <c r="BP595" s="43"/>
      <c r="BQ595" s="43"/>
      <c r="BR595" s="43"/>
    </row>
    <row r="596" spans="1:70" ht="37.5" customHeight="1" x14ac:dyDescent="0.25">
      <c r="A596" s="39"/>
      <c r="B596" s="40"/>
      <c r="C596" s="41"/>
      <c r="D596" s="39"/>
      <c r="E596" s="39"/>
      <c r="F596" s="39"/>
      <c r="G596" s="42"/>
      <c r="H596" s="43"/>
      <c r="I596" s="43"/>
      <c r="M596" s="43"/>
      <c r="AN596" s="43"/>
      <c r="AO596" s="43"/>
      <c r="AP596" s="43"/>
      <c r="AQ596" s="43"/>
      <c r="AR596" s="43"/>
      <c r="AS596" s="43"/>
      <c r="AW596" s="43"/>
      <c r="AY596" s="43"/>
      <c r="AZ596" s="43"/>
      <c r="BO596" s="43"/>
      <c r="BP596" s="43"/>
      <c r="BQ596" s="43"/>
      <c r="BR596" s="43"/>
    </row>
    <row r="597" spans="1:70" ht="37.5" customHeight="1" x14ac:dyDescent="0.25">
      <c r="A597" s="39"/>
      <c r="B597" s="40"/>
      <c r="C597" s="41"/>
      <c r="D597" s="39"/>
      <c r="E597" s="39"/>
      <c r="F597" s="39"/>
      <c r="G597" s="42"/>
      <c r="H597" s="43"/>
      <c r="I597" s="43"/>
      <c r="M597" s="43"/>
      <c r="AN597" s="43"/>
      <c r="AO597" s="43"/>
      <c r="AP597" s="43"/>
      <c r="AQ597" s="43"/>
      <c r="AR597" s="43"/>
      <c r="AS597" s="43"/>
      <c r="AW597" s="43"/>
      <c r="AY597" s="43"/>
      <c r="AZ597" s="43"/>
      <c r="BO597" s="43"/>
      <c r="BP597" s="43"/>
      <c r="BQ597" s="43"/>
      <c r="BR597" s="43"/>
    </row>
    <row r="598" spans="1:70" ht="37.5" customHeight="1" x14ac:dyDescent="0.25">
      <c r="A598" s="39"/>
      <c r="B598" s="40"/>
      <c r="C598" s="41"/>
      <c r="D598" s="39"/>
      <c r="E598" s="39"/>
      <c r="F598" s="39"/>
      <c r="G598" s="42"/>
      <c r="H598" s="43"/>
      <c r="I598" s="43"/>
      <c r="M598" s="43"/>
      <c r="AN598" s="43"/>
      <c r="AO598" s="43"/>
      <c r="AP598" s="43"/>
      <c r="AQ598" s="43"/>
      <c r="AR598" s="43"/>
      <c r="AS598" s="43"/>
      <c r="AW598" s="43"/>
      <c r="AY598" s="43"/>
      <c r="AZ598" s="43"/>
      <c r="BO598" s="43"/>
      <c r="BP598" s="43"/>
      <c r="BQ598" s="43"/>
      <c r="BR598" s="43"/>
    </row>
    <row r="599" spans="1:70" ht="37.5" customHeight="1" x14ac:dyDescent="0.25">
      <c r="A599" s="39"/>
      <c r="B599" s="40"/>
      <c r="C599" s="41"/>
      <c r="D599" s="39"/>
      <c r="E599" s="39"/>
      <c r="F599" s="39"/>
      <c r="G599" s="42"/>
      <c r="H599" s="43"/>
      <c r="I599" s="43"/>
      <c r="M599" s="43"/>
      <c r="AN599" s="43"/>
      <c r="AO599" s="43"/>
      <c r="AP599" s="43"/>
      <c r="AQ599" s="43"/>
      <c r="AR599" s="43"/>
      <c r="AS599" s="43"/>
      <c r="AW599" s="43"/>
      <c r="AY599" s="43"/>
      <c r="AZ599" s="43"/>
      <c r="BO599" s="43"/>
      <c r="BP599" s="43"/>
      <c r="BQ599" s="43"/>
      <c r="BR599" s="43"/>
    </row>
    <row r="600" spans="1:70" ht="37.5" customHeight="1" x14ac:dyDescent="0.25">
      <c r="A600" s="39"/>
      <c r="B600" s="40"/>
      <c r="C600" s="41"/>
      <c r="D600" s="39"/>
      <c r="E600" s="39"/>
      <c r="F600" s="39"/>
      <c r="G600" s="42"/>
      <c r="H600" s="43"/>
      <c r="I600" s="43"/>
      <c r="M600" s="43"/>
      <c r="AN600" s="43"/>
      <c r="AO600" s="43"/>
      <c r="AP600" s="43"/>
      <c r="AQ600" s="43"/>
      <c r="AR600" s="43"/>
      <c r="AS600" s="43"/>
      <c r="AW600" s="43"/>
      <c r="AY600" s="43"/>
      <c r="AZ600" s="43"/>
      <c r="BO600" s="43"/>
      <c r="BP600" s="43"/>
      <c r="BQ600" s="43"/>
      <c r="BR600" s="43"/>
    </row>
    <row r="601" spans="1:70" ht="37.5" customHeight="1" x14ac:dyDescent="0.25">
      <c r="A601" s="39"/>
      <c r="B601" s="40"/>
      <c r="C601" s="41"/>
      <c r="D601" s="39"/>
      <c r="E601" s="39"/>
      <c r="F601" s="39"/>
      <c r="G601" s="42"/>
      <c r="H601" s="43"/>
      <c r="I601" s="43"/>
      <c r="M601" s="43"/>
      <c r="AN601" s="43"/>
      <c r="AO601" s="43"/>
      <c r="AP601" s="43"/>
      <c r="AQ601" s="43"/>
      <c r="AR601" s="43"/>
      <c r="AS601" s="43"/>
      <c r="AW601" s="43"/>
      <c r="AY601" s="43"/>
      <c r="AZ601" s="43"/>
      <c r="BO601" s="43"/>
      <c r="BP601" s="43"/>
      <c r="BQ601" s="43"/>
      <c r="BR601" s="43"/>
    </row>
    <row r="602" spans="1:70" ht="37.5" customHeight="1" x14ac:dyDescent="0.25">
      <c r="A602" s="39"/>
      <c r="B602" s="40"/>
      <c r="C602" s="41"/>
      <c r="D602" s="39"/>
      <c r="E602" s="39"/>
      <c r="F602" s="39"/>
      <c r="G602" s="42"/>
      <c r="H602" s="43"/>
      <c r="I602" s="43"/>
      <c r="M602" s="43"/>
      <c r="AN602" s="43"/>
      <c r="AO602" s="43"/>
      <c r="AP602" s="43"/>
      <c r="AQ602" s="43"/>
      <c r="AR602" s="43"/>
      <c r="AS602" s="43"/>
      <c r="AW602" s="43"/>
      <c r="AY602" s="43"/>
      <c r="AZ602" s="43"/>
      <c r="BO602" s="43"/>
      <c r="BP602" s="43"/>
      <c r="BQ602" s="43"/>
      <c r="BR602" s="43"/>
    </row>
    <row r="603" spans="1:70" ht="37.5" customHeight="1" x14ac:dyDescent="0.25">
      <c r="A603" s="39"/>
      <c r="B603" s="40"/>
      <c r="C603" s="41"/>
      <c r="D603" s="39"/>
      <c r="E603" s="39"/>
      <c r="F603" s="39"/>
      <c r="G603" s="42"/>
      <c r="H603" s="43"/>
      <c r="I603" s="43"/>
      <c r="M603" s="43"/>
      <c r="AN603" s="43"/>
      <c r="AO603" s="43"/>
      <c r="AP603" s="43"/>
      <c r="AQ603" s="43"/>
      <c r="AR603" s="43"/>
      <c r="AS603" s="43"/>
      <c r="AW603" s="43"/>
      <c r="AY603" s="43"/>
      <c r="AZ603" s="43"/>
      <c r="BO603" s="43"/>
      <c r="BP603" s="43"/>
      <c r="BQ603" s="43"/>
      <c r="BR603" s="43"/>
    </row>
    <row r="604" spans="1:70" ht="37.5" customHeight="1" x14ac:dyDescent="0.25">
      <c r="A604" s="39"/>
      <c r="B604" s="40"/>
      <c r="C604" s="41"/>
      <c r="D604" s="39"/>
      <c r="E604" s="39"/>
      <c r="F604" s="39"/>
      <c r="G604" s="42"/>
      <c r="H604" s="43"/>
      <c r="I604" s="43"/>
      <c r="M604" s="43"/>
      <c r="AN604" s="43"/>
      <c r="AO604" s="43"/>
      <c r="AP604" s="43"/>
      <c r="AQ604" s="43"/>
      <c r="AR604" s="43"/>
      <c r="AS604" s="43"/>
      <c r="AW604" s="43"/>
      <c r="AY604" s="43"/>
      <c r="AZ604" s="43"/>
      <c r="BO604" s="43"/>
      <c r="BP604" s="43"/>
      <c r="BQ604" s="43"/>
      <c r="BR604" s="43"/>
    </row>
    <row r="605" spans="1:70" ht="37.5" customHeight="1" x14ac:dyDescent="0.25">
      <c r="A605" s="39"/>
      <c r="B605" s="40"/>
      <c r="C605" s="41"/>
      <c r="D605" s="39"/>
      <c r="E605" s="39"/>
      <c r="F605" s="39"/>
      <c r="G605" s="42"/>
      <c r="H605" s="43"/>
      <c r="I605" s="43"/>
      <c r="M605" s="43"/>
      <c r="AN605" s="43"/>
      <c r="AO605" s="43"/>
      <c r="AP605" s="43"/>
      <c r="AQ605" s="43"/>
      <c r="AR605" s="43"/>
      <c r="AS605" s="43"/>
      <c r="AW605" s="43"/>
      <c r="AY605" s="43"/>
      <c r="AZ605" s="43"/>
      <c r="BO605" s="43"/>
      <c r="BP605" s="43"/>
      <c r="BQ605" s="43"/>
      <c r="BR605" s="43"/>
    </row>
    <row r="606" spans="1:70" ht="37.5" customHeight="1" x14ac:dyDescent="0.25">
      <c r="A606" s="39"/>
      <c r="B606" s="40"/>
      <c r="C606" s="41"/>
      <c r="D606" s="39"/>
      <c r="E606" s="39"/>
      <c r="F606" s="39"/>
      <c r="G606" s="42"/>
      <c r="H606" s="43"/>
      <c r="I606" s="43"/>
      <c r="M606" s="43"/>
      <c r="AN606" s="43"/>
      <c r="AO606" s="43"/>
      <c r="AP606" s="43"/>
      <c r="AQ606" s="43"/>
      <c r="AR606" s="43"/>
      <c r="AS606" s="43"/>
      <c r="AW606" s="43"/>
      <c r="AY606" s="43"/>
      <c r="AZ606" s="43"/>
      <c r="BO606" s="43"/>
      <c r="BP606" s="43"/>
      <c r="BQ606" s="43"/>
      <c r="BR606" s="43"/>
    </row>
    <row r="607" spans="1:70" ht="37.5" customHeight="1" x14ac:dyDescent="0.25">
      <c r="A607" s="39"/>
      <c r="B607" s="40"/>
      <c r="C607" s="41"/>
      <c r="D607" s="39"/>
      <c r="E607" s="39"/>
      <c r="F607" s="39"/>
      <c r="G607" s="42"/>
      <c r="H607" s="43"/>
      <c r="I607" s="43"/>
      <c r="M607" s="43"/>
      <c r="AN607" s="43"/>
      <c r="AO607" s="43"/>
      <c r="AP607" s="43"/>
      <c r="AQ607" s="43"/>
      <c r="AR607" s="43"/>
      <c r="AS607" s="43"/>
      <c r="AW607" s="43"/>
      <c r="AY607" s="43"/>
      <c r="AZ607" s="43"/>
      <c r="BO607" s="43"/>
      <c r="BP607" s="43"/>
      <c r="BQ607" s="43"/>
      <c r="BR607" s="43"/>
    </row>
    <row r="608" spans="1:70" ht="37.5" customHeight="1" x14ac:dyDescent="0.25">
      <c r="A608" s="39"/>
      <c r="B608" s="40"/>
      <c r="C608" s="41"/>
      <c r="D608" s="39"/>
      <c r="E608" s="39"/>
      <c r="F608" s="39"/>
      <c r="G608" s="42"/>
      <c r="H608" s="43"/>
      <c r="I608" s="43"/>
      <c r="M608" s="43"/>
      <c r="AN608" s="43"/>
      <c r="AO608" s="43"/>
      <c r="AP608" s="43"/>
      <c r="AQ608" s="43"/>
      <c r="AR608" s="43"/>
      <c r="AS608" s="43"/>
      <c r="AW608" s="43"/>
      <c r="AY608" s="43"/>
      <c r="AZ608" s="43"/>
      <c r="BO608" s="43"/>
      <c r="BP608" s="43"/>
      <c r="BQ608" s="43"/>
      <c r="BR608" s="43"/>
    </row>
    <row r="609" spans="1:70" ht="37.5" customHeight="1" x14ac:dyDescent="0.25">
      <c r="A609" s="39"/>
      <c r="B609" s="40"/>
      <c r="C609" s="41"/>
      <c r="D609" s="39"/>
      <c r="E609" s="39"/>
      <c r="F609" s="39"/>
      <c r="G609" s="42"/>
      <c r="H609" s="43"/>
      <c r="I609" s="43"/>
      <c r="M609" s="43"/>
      <c r="AN609" s="43"/>
      <c r="AO609" s="43"/>
      <c r="AP609" s="43"/>
      <c r="AQ609" s="43"/>
      <c r="AR609" s="43"/>
      <c r="AS609" s="43"/>
      <c r="AW609" s="43"/>
      <c r="AY609" s="43"/>
      <c r="AZ609" s="43"/>
      <c r="BO609" s="43"/>
      <c r="BP609" s="43"/>
      <c r="BQ609" s="43"/>
      <c r="BR609" s="43"/>
    </row>
    <row r="610" spans="1:70" ht="37.5" customHeight="1" x14ac:dyDescent="0.25">
      <c r="A610" s="39"/>
      <c r="B610" s="40"/>
      <c r="C610" s="41"/>
      <c r="D610" s="39"/>
      <c r="E610" s="39"/>
      <c r="F610" s="39"/>
      <c r="G610" s="42"/>
      <c r="H610" s="43"/>
      <c r="I610" s="43"/>
      <c r="M610" s="43"/>
      <c r="AN610" s="43"/>
      <c r="AO610" s="43"/>
      <c r="AP610" s="43"/>
      <c r="AQ610" s="43"/>
      <c r="AR610" s="43"/>
      <c r="AS610" s="43"/>
      <c r="AW610" s="43"/>
      <c r="AY610" s="43"/>
      <c r="AZ610" s="43"/>
      <c r="BO610" s="43"/>
      <c r="BP610" s="43"/>
      <c r="BQ610" s="43"/>
      <c r="BR610" s="43"/>
    </row>
    <row r="611" spans="1:70" ht="37.5" customHeight="1" x14ac:dyDescent="0.25">
      <c r="A611" s="39"/>
      <c r="B611" s="40"/>
      <c r="C611" s="41"/>
      <c r="D611" s="39"/>
      <c r="E611" s="39"/>
      <c r="F611" s="39"/>
      <c r="G611" s="42"/>
      <c r="H611" s="43"/>
      <c r="I611" s="43"/>
      <c r="M611" s="43"/>
      <c r="AN611" s="43"/>
      <c r="AO611" s="43"/>
      <c r="AP611" s="43"/>
      <c r="AQ611" s="43"/>
      <c r="AR611" s="43"/>
      <c r="AS611" s="43"/>
      <c r="AW611" s="43"/>
      <c r="AY611" s="43"/>
      <c r="AZ611" s="43"/>
      <c r="BO611" s="43"/>
      <c r="BP611" s="43"/>
      <c r="BQ611" s="43"/>
      <c r="BR611" s="43"/>
    </row>
    <row r="612" spans="1:70" ht="37.5" customHeight="1" x14ac:dyDescent="0.25">
      <c r="A612" s="39"/>
      <c r="B612" s="40"/>
      <c r="C612" s="41"/>
      <c r="D612" s="39"/>
      <c r="E612" s="39"/>
      <c r="F612" s="39"/>
      <c r="G612" s="42"/>
      <c r="H612" s="43"/>
      <c r="I612" s="43"/>
      <c r="M612" s="43"/>
      <c r="AN612" s="43"/>
      <c r="AO612" s="43"/>
      <c r="AP612" s="43"/>
      <c r="AQ612" s="43"/>
      <c r="AR612" s="43"/>
      <c r="AS612" s="43"/>
      <c r="AW612" s="43"/>
      <c r="AY612" s="43"/>
      <c r="AZ612" s="43"/>
      <c r="BO612" s="43"/>
      <c r="BP612" s="43"/>
      <c r="BQ612" s="43"/>
      <c r="BR612" s="43"/>
    </row>
    <row r="613" spans="1:70" ht="37.5" customHeight="1" x14ac:dyDescent="0.25">
      <c r="A613" s="39"/>
      <c r="B613" s="40"/>
      <c r="C613" s="41"/>
      <c r="D613" s="39"/>
      <c r="E613" s="39"/>
      <c r="F613" s="39"/>
      <c r="G613" s="42"/>
      <c r="H613" s="43"/>
      <c r="I613" s="43"/>
      <c r="M613" s="43"/>
      <c r="AN613" s="43"/>
      <c r="AO613" s="43"/>
      <c r="AP613" s="43"/>
      <c r="AQ613" s="43"/>
      <c r="AR613" s="43"/>
      <c r="AS613" s="43"/>
      <c r="AW613" s="43"/>
      <c r="AY613" s="43"/>
      <c r="AZ613" s="43"/>
      <c r="BO613" s="43"/>
      <c r="BP613" s="43"/>
      <c r="BQ613" s="43"/>
      <c r="BR613" s="43"/>
    </row>
    <row r="614" spans="1:70" ht="37.5" customHeight="1" x14ac:dyDescent="0.25">
      <c r="A614" s="39"/>
      <c r="B614" s="40"/>
      <c r="C614" s="41"/>
      <c r="D614" s="39"/>
      <c r="E614" s="39"/>
      <c r="F614" s="39"/>
      <c r="G614" s="42"/>
      <c r="H614" s="43"/>
      <c r="I614" s="43"/>
      <c r="M614" s="43"/>
      <c r="AN614" s="43"/>
      <c r="AO614" s="43"/>
      <c r="AP614" s="43"/>
      <c r="AQ614" s="43"/>
      <c r="AR614" s="43"/>
      <c r="AS614" s="43"/>
      <c r="AW614" s="43"/>
      <c r="AY614" s="43"/>
      <c r="AZ614" s="43"/>
      <c r="BO614" s="43"/>
      <c r="BP614" s="43"/>
      <c r="BQ614" s="43"/>
      <c r="BR614" s="43"/>
    </row>
    <row r="615" spans="1:70" ht="37.5" customHeight="1" x14ac:dyDescent="0.25">
      <c r="A615" s="39"/>
      <c r="B615" s="40"/>
      <c r="C615" s="41"/>
      <c r="D615" s="39"/>
      <c r="E615" s="39"/>
      <c r="F615" s="39"/>
      <c r="G615" s="42"/>
      <c r="H615" s="43"/>
      <c r="I615" s="43"/>
      <c r="M615" s="43"/>
      <c r="AN615" s="43"/>
      <c r="AO615" s="43"/>
      <c r="AP615" s="43"/>
      <c r="AQ615" s="43"/>
      <c r="AR615" s="43"/>
      <c r="AS615" s="43"/>
      <c r="AW615" s="43"/>
      <c r="AY615" s="43"/>
      <c r="AZ615" s="43"/>
      <c r="BO615" s="43"/>
      <c r="BP615" s="43"/>
      <c r="BQ615" s="43"/>
      <c r="BR615" s="43"/>
    </row>
    <row r="616" spans="1:70" ht="37.5" customHeight="1" x14ac:dyDescent="0.25">
      <c r="A616" s="39"/>
      <c r="B616" s="40"/>
      <c r="C616" s="41"/>
      <c r="D616" s="39"/>
      <c r="E616" s="39"/>
      <c r="F616" s="39"/>
      <c r="G616" s="42"/>
      <c r="H616" s="43"/>
      <c r="I616" s="43"/>
      <c r="M616" s="43"/>
      <c r="AN616" s="43"/>
      <c r="AO616" s="43"/>
      <c r="AP616" s="43"/>
      <c r="AQ616" s="43"/>
      <c r="AR616" s="43"/>
      <c r="AS616" s="43"/>
      <c r="AW616" s="43"/>
      <c r="AY616" s="43"/>
      <c r="AZ616" s="43"/>
      <c r="BO616" s="43"/>
      <c r="BP616" s="43"/>
      <c r="BQ616" s="43"/>
      <c r="BR616" s="43"/>
    </row>
    <row r="617" spans="1:70" ht="37.5" customHeight="1" x14ac:dyDescent="0.25">
      <c r="A617" s="39"/>
      <c r="B617" s="40"/>
      <c r="C617" s="41"/>
      <c r="D617" s="39"/>
      <c r="E617" s="39"/>
      <c r="F617" s="39"/>
      <c r="G617" s="42"/>
      <c r="H617" s="43"/>
      <c r="I617" s="43"/>
      <c r="M617" s="43"/>
      <c r="AN617" s="43"/>
      <c r="AO617" s="43"/>
      <c r="AP617" s="43"/>
      <c r="AQ617" s="43"/>
      <c r="AR617" s="43"/>
      <c r="AS617" s="43"/>
      <c r="AW617" s="43"/>
      <c r="AY617" s="43"/>
      <c r="AZ617" s="43"/>
      <c r="BO617" s="43"/>
      <c r="BP617" s="43"/>
      <c r="BQ617" s="43"/>
      <c r="BR617" s="43"/>
    </row>
    <row r="618" spans="1:70" ht="37.5" customHeight="1" x14ac:dyDescent="0.25">
      <c r="A618" s="39"/>
      <c r="B618" s="40"/>
      <c r="C618" s="41"/>
      <c r="D618" s="39"/>
      <c r="E618" s="39"/>
      <c r="F618" s="39"/>
      <c r="G618" s="42"/>
      <c r="H618" s="43"/>
      <c r="I618" s="43"/>
      <c r="M618" s="43"/>
      <c r="AN618" s="43"/>
      <c r="AO618" s="43"/>
      <c r="AP618" s="43"/>
      <c r="AQ618" s="43"/>
      <c r="AR618" s="43"/>
      <c r="AS618" s="43"/>
      <c r="AW618" s="43"/>
      <c r="AY618" s="43"/>
      <c r="AZ618" s="43"/>
      <c r="BO618" s="43"/>
      <c r="BP618" s="43"/>
      <c r="BQ618" s="43"/>
      <c r="BR618" s="43"/>
    </row>
    <row r="619" spans="1:70" ht="37.5" customHeight="1" x14ac:dyDescent="0.25">
      <c r="A619" s="39"/>
      <c r="B619" s="40"/>
      <c r="C619" s="41"/>
      <c r="D619" s="39"/>
      <c r="E619" s="39"/>
      <c r="F619" s="39"/>
      <c r="G619" s="42"/>
      <c r="H619" s="43"/>
      <c r="I619" s="43"/>
      <c r="M619" s="43"/>
      <c r="AN619" s="43"/>
      <c r="AO619" s="43"/>
      <c r="AP619" s="43"/>
      <c r="AQ619" s="43"/>
      <c r="AR619" s="43"/>
      <c r="AS619" s="43"/>
      <c r="AW619" s="43"/>
      <c r="AY619" s="43"/>
      <c r="AZ619" s="43"/>
      <c r="BO619" s="43"/>
      <c r="BP619" s="43"/>
      <c r="BQ619" s="43"/>
      <c r="BR619" s="43"/>
    </row>
    <row r="620" spans="1:70" ht="37.5" customHeight="1" x14ac:dyDescent="0.25">
      <c r="A620" s="39"/>
      <c r="B620" s="40"/>
      <c r="C620" s="41"/>
      <c r="D620" s="39"/>
      <c r="E620" s="39"/>
      <c r="F620" s="39"/>
      <c r="G620" s="42"/>
      <c r="H620" s="43"/>
      <c r="I620" s="43"/>
      <c r="M620" s="43"/>
      <c r="AN620" s="43"/>
      <c r="AO620" s="43"/>
      <c r="AP620" s="43"/>
      <c r="AQ620" s="43"/>
      <c r="AR620" s="43"/>
      <c r="AS620" s="43"/>
      <c r="AW620" s="43"/>
      <c r="AY620" s="43"/>
      <c r="AZ620" s="43"/>
      <c r="BO620" s="43"/>
      <c r="BP620" s="43"/>
      <c r="BQ620" s="43"/>
      <c r="BR620" s="43"/>
    </row>
    <row r="621" spans="1:70" ht="37.5" customHeight="1" x14ac:dyDescent="0.25">
      <c r="A621" s="39"/>
      <c r="B621" s="40"/>
      <c r="C621" s="41"/>
      <c r="D621" s="39"/>
      <c r="E621" s="39"/>
      <c r="F621" s="39"/>
      <c r="G621" s="42"/>
      <c r="H621" s="43"/>
      <c r="I621" s="43"/>
      <c r="M621" s="43"/>
      <c r="AN621" s="43"/>
      <c r="AO621" s="43"/>
      <c r="AP621" s="43"/>
      <c r="AQ621" s="43"/>
      <c r="AR621" s="43"/>
      <c r="AS621" s="43"/>
      <c r="AW621" s="43"/>
      <c r="AY621" s="43"/>
      <c r="AZ621" s="43"/>
      <c r="BO621" s="43"/>
      <c r="BP621" s="43"/>
      <c r="BQ621" s="43"/>
      <c r="BR621" s="43"/>
    </row>
    <row r="622" spans="1:70" ht="37.5" customHeight="1" x14ac:dyDescent="0.25">
      <c r="A622" s="39"/>
      <c r="B622" s="40"/>
      <c r="C622" s="41"/>
      <c r="D622" s="39"/>
      <c r="E622" s="39"/>
      <c r="F622" s="39"/>
      <c r="G622" s="42"/>
      <c r="H622" s="43"/>
      <c r="I622" s="43"/>
      <c r="M622" s="43"/>
      <c r="AN622" s="43"/>
      <c r="AO622" s="43"/>
      <c r="AP622" s="43"/>
      <c r="AQ622" s="43"/>
      <c r="AR622" s="43"/>
      <c r="AS622" s="43"/>
      <c r="AW622" s="43"/>
      <c r="AY622" s="43"/>
      <c r="AZ622" s="43"/>
      <c r="BO622" s="43"/>
      <c r="BP622" s="43"/>
      <c r="BQ622" s="43"/>
      <c r="BR622" s="43"/>
    </row>
    <row r="623" spans="1:70" ht="37.5" customHeight="1" x14ac:dyDescent="0.25">
      <c r="A623" s="39"/>
      <c r="B623" s="40"/>
      <c r="C623" s="41"/>
      <c r="D623" s="39"/>
      <c r="E623" s="39"/>
      <c r="F623" s="39"/>
      <c r="G623" s="42"/>
      <c r="H623" s="43"/>
      <c r="I623" s="43"/>
      <c r="M623" s="43"/>
      <c r="AN623" s="43"/>
      <c r="AO623" s="43"/>
      <c r="AP623" s="43"/>
      <c r="AQ623" s="43"/>
      <c r="AR623" s="43"/>
      <c r="AS623" s="43"/>
      <c r="AW623" s="43"/>
      <c r="AY623" s="43"/>
      <c r="AZ623" s="43"/>
      <c r="BO623" s="43"/>
      <c r="BP623" s="43"/>
      <c r="BQ623" s="43"/>
      <c r="BR623" s="43"/>
    </row>
    <row r="624" spans="1:70" ht="37.5" customHeight="1" x14ac:dyDescent="0.25">
      <c r="A624" s="39"/>
      <c r="B624" s="40"/>
      <c r="C624" s="41"/>
      <c r="D624" s="39"/>
      <c r="E624" s="39"/>
      <c r="F624" s="39"/>
      <c r="G624" s="42"/>
      <c r="H624" s="43"/>
      <c r="I624" s="43"/>
      <c r="M624" s="43"/>
      <c r="AN624" s="43"/>
      <c r="AO624" s="43"/>
      <c r="AP624" s="43"/>
      <c r="AQ624" s="43"/>
      <c r="AR624" s="43"/>
      <c r="AS624" s="43"/>
      <c r="AW624" s="43"/>
      <c r="AY624" s="43"/>
      <c r="AZ624" s="43"/>
      <c r="BO624" s="43"/>
      <c r="BP624" s="43"/>
      <c r="BQ624" s="43"/>
      <c r="BR624" s="43"/>
    </row>
    <row r="625" spans="1:70" ht="37.5" customHeight="1" x14ac:dyDescent="0.25">
      <c r="A625" s="39"/>
      <c r="B625" s="40"/>
      <c r="C625" s="41"/>
      <c r="D625" s="39"/>
      <c r="E625" s="39"/>
      <c r="F625" s="39"/>
      <c r="G625" s="42"/>
      <c r="H625" s="43"/>
      <c r="I625" s="43"/>
      <c r="M625" s="43"/>
      <c r="AN625" s="43"/>
      <c r="AO625" s="43"/>
      <c r="AP625" s="43"/>
      <c r="AQ625" s="43"/>
      <c r="AR625" s="43"/>
      <c r="AS625" s="43"/>
      <c r="AW625" s="43"/>
      <c r="AY625" s="43"/>
      <c r="AZ625" s="43"/>
      <c r="BO625" s="43"/>
      <c r="BP625" s="43"/>
      <c r="BQ625" s="43"/>
      <c r="BR625" s="43"/>
    </row>
    <row r="626" spans="1:70" ht="37.5" customHeight="1" x14ac:dyDescent="0.25">
      <c r="A626" s="39"/>
      <c r="B626" s="40"/>
      <c r="C626" s="41"/>
      <c r="D626" s="39"/>
      <c r="E626" s="39"/>
      <c r="F626" s="39"/>
      <c r="G626" s="42"/>
      <c r="H626" s="43"/>
      <c r="I626" s="43"/>
      <c r="M626" s="43"/>
      <c r="AN626" s="43"/>
      <c r="AO626" s="43"/>
      <c r="AP626" s="43"/>
      <c r="AQ626" s="43"/>
      <c r="AR626" s="43"/>
      <c r="AS626" s="43"/>
      <c r="AW626" s="43"/>
      <c r="AY626" s="43"/>
      <c r="AZ626" s="43"/>
      <c r="BO626" s="43"/>
      <c r="BP626" s="43"/>
      <c r="BQ626" s="43"/>
      <c r="BR626" s="43"/>
    </row>
    <row r="627" spans="1:70" ht="37.5" customHeight="1" x14ac:dyDescent="0.25">
      <c r="A627" s="39"/>
      <c r="B627" s="40"/>
      <c r="C627" s="41"/>
      <c r="D627" s="39"/>
      <c r="E627" s="39"/>
      <c r="F627" s="39"/>
      <c r="G627" s="42"/>
      <c r="H627" s="43"/>
      <c r="I627" s="43"/>
      <c r="M627" s="43"/>
      <c r="AN627" s="43"/>
      <c r="AO627" s="43"/>
      <c r="AP627" s="43"/>
      <c r="AQ627" s="43"/>
      <c r="AR627" s="43"/>
      <c r="AS627" s="43"/>
      <c r="AW627" s="43"/>
      <c r="AY627" s="43"/>
      <c r="AZ627" s="43"/>
      <c r="BO627" s="43"/>
      <c r="BP627" s="43"/>
      <c r="BQ627" s="43"/>
      <c r="BR627" s="43"/>
    </row>
    <row r="628" spans="1:70" ht="37.5" customHeight="1" x14ac:dyDescent="0.25">
      <c r="A628" s="39"/>
      <c r="B628" s="40"/>
      <c r="C628" s="41"/>
      <c r="D628" s="39"/>
      <c r="E628" s="39"/>
      <c r="F628" s="39"/>
      <c r="G628" s="42"/>
      <c r="H628" s="43"/>
      <c r="I628" s="43"/>
      <c r="M628" s="43"/>
      <c r="AN628" s="43"/>
      <c r="AO628" s="43"/>
      <c r="AP628" s="43"/>
      <c r="AQ628" s="43"/>
      <c r="AR628" s="43"/>
      <c r="AS628" s="43"/>
      <c r="AW628" s="43"/>
      <c r="AY628" s="43"/>
      <c r="AZ628" s="43"/>
      <c r="BO628" s="43"/>
      <c r="BP628" s="43"/>
      <c r="BQ628" s="43"/>
      <c r="BR628" s="43"/>
    </row>
    <row r="629" spans="1:70" ht="37.5" customHeight="1" x14ac:dyDescent="0.25">
      <c r="A629" s="39"/>
      <c r="B629" s="40"/>
      <c r="C629" s="41"/>
      <c r="D629" s="39"/>
      <c r="E629" s="39"/>
      <c r="F629" s="39"/>
      <c r="G629" s="42"/>
      <c r="H629" s="43"/>
      <c r="I629" s="43"/>
      <c r="M629" s="43"/>
      <c r="AN629" s="43"/>
      <c r="AO629" s="43"/>
      <c r="AP629" s="43"/>
      <c r="AQ629" s="43"/>
      <c r="AR629" s="43"/>
      <c r="AS629" s="43"/>
      <c r="AW629" s="43"/>
      <c r="AY629" s="43"/>
      <c r="AZ629" s="43"/>
      <c r="BO629" s="43"/>
      <c r="BP629" s="43"/>
      <c r="BQ629" s="43"/>
      <c r="BR629" s="43"/>
    </row>
    <row r="630" spans="1:70" ht="37.5" customHeight="1" x14ac:dyDescent="0.25">
      <c r="A630" s="39"/>
      <c r="B630" s="40"/>
      <c r="C630" s="41"/>
      <c r="D630" s="39"/>
      <c r="E630" s="39"/>
      <c r="F630" s="39"/>
      <c r="G630" s="42"/>
      <c r="H630" s="43"/>
      <c r="I630" s="43"/>
      <c r="M630" s="43"/>
      <c r="AN630" s="43"/>
      <c r="AO630" s="43"/>
      <c r="AP630" s="43"/>
      <c r="AQ630" s="43"/>
      <c r="AR630" s="43"/>
      <c r="AS630" s="43"/>
      <c r="AW630" s="43"/>
      <c r="AY630" s="43"/>
      <c r="AZ630" s="43"/>
      <c r="BO630" s="43"/>
      <c r="BP630" s="43"/>
      <c r="BQ630" s="43"/>
      <c r="BR630" s="43"/>
    </row>
    <row r="631" spans="1:70" ht="37.5" customHeight="1" x14ac:dyDescent="0.25">
      <c r="A631" s="39"/>
      <c r="B631" s="40"/>
      <c r="C631" s="41"/>
      <c r="D631" s="39"/>
      <c r="E631" s="39"/>
      <c r="F631" s="39"/>
      <c r="G631" s="42"/>
      <c r="H631" s="43"/>
      <c r="I631" s="43"/>
      <c r="M631" s="43"/>
      <c r="AN631" s="43"/>
      <c r="AO631" s="43"/>
      <c r="AP631" s="43"/>
      <c r="AQ631" s="43"/>
      <c r="AR631" s="43"/>
      <c r="AS631" s="43"/>
      <c r="AW631" s="43"/>
      <c r="AY631" s="43"/>
      <c r="AZ631" s="43"/>
      <c r="BO631" s="43"/>
      <c r="BP631" s="43"/>
      <c r="BQ631" s="43"/>
      <c r="BR631" s="43"/>
    </row>
    <row r="632" spans="1:70" ht="37.5" customHeight="1" x14ac:dyDescent="0.25">
      <c r="A632" s="39"/>
      <c r="B632" s="40"/>
      <c r="C632" s="41"/>
      <c r="D632" s="39"/>
      <c r="E632" s="39"/>
      <c r="F632" s="39"/>
      <c r="G632" s="42"/>
      <c r="H632" s="43"/>
      <c r="I632" s="43"/>
      <c r="M632" s="43"/>
      <c r="AN632" s="43"/>
      <c r="AO632" s="43"/>
      <c r="AP632" s="43"/>
      <c r="AQ632" s="43"/>
      <c r="AR632" s="43"/>
      <c r="AS632" s="43"/>
      <c r="AW632" s="43"/>
      <c r="AY632" s="43"/>
      <c r="AZ632" s="43"/>
      <c r="BO632" s="43"/>
      <c r="BP632" s="43"/>
      <c r="BQ632" s="43"/>
      <c r="BR632" s="43"/>
    </row>
    <row r="633" spans="1:70" ht="37.5" customHeight="1" x14ac:dyDescent="0.25">
      <c r="A633" s="39"/>
      <c r="B633" s="40"/>
      <c r="C633" s="41"/>
      <c r="D633" s="39"/>
      <c r="E633" s="39"/>
      <c r="F633" s="39"/>
      <c r="G633" s="42"/>
      <c r="H633" s="43"/>
      <c r="I633" s="43"/>
      <c r="M633" s="43"/>
      <c r="AN633" s="43"/>
      <c r="AO633" s="43"/>
      <c r="AP633" s="43"/>
      <c r="AQ633" s="43"/>
      <c r="AR633" s="43"/>
      <c r="AS633" s="43"/>
      <c r="AW633" s="43"/>
      <c r="AY633" s="43"/>
      <c r="AZ633" s="43"/>
      <c r="BO633" s="43"/>
      <c r="BP633" s="43"/>
      <c r="BQ633" s="43"/>
      <c r="BR633" s="43"/>
    </row>
    <row r="634" spans="1:70" ht="37.5" customHeight="1" x14ac:dyDescent="0.25">
      <c r="A634" s="39"/>
      <c r="B634" s="40"/>
      <c r="C634" s="41"/>
      <c r="D634" s="39"/>
      <c r="E634" s="39"/>
      <c r="F634" s="39"/>
      <c r="G634" s="42"/>
      <c r="H634" s="43"/>
      <c r="I634" s="43"/>
      <c r="M634" s="43"/>
      <c r="AN634" s="43"/>
      <c r="AO634" s="43"/>
      <c r="AP634" s="43"/>
      <c r="AQ634" s="43"/>
      <c r="AR634" s="43"/>
      <c r="AS634" s="43"/>
      <c r="AW634" s="43"/>
      <c r="AY634" s="43"/>
      <c r="AZ634" s="43"/>
      <c r="BO634" s="43"/>
      <c r="BP634" s="43"/>
      <c r="BQ634" s="43"/>
      <c r="BR634" s="43"/>
    </row>
    <row r="635" spans="1:70" ht="37.5" customHeight="1" x14ac:dyDescent="0.25">
      <c r="A635" s="39"/>
      <c r="B635" s="40"/>
      <c r="C635" s="41"/>
      <c r="D635" s="39"/>
      <c r="E635" s="39"/>
      <c r="F635" s="39"/>
      <c r="G635" s="42"/>
      <c r="H635" s="43"/>
      <c r="I635" s="43"/>
      <c r="M635" s="43"/>
      <c r="AN635" s="43"/>
      <c r="AO635" s="43"/>
      <c r="AP635" s="43"/>
      <c r="AQ635" s="43"/>
      <c r="AR635" s="43"/>
      <c r="AS635" s="43"/>
      <c r="AW635" s="43"/>
      <c r="AY635" s="43"/>
      <c r="AZ635" s="43"/>
      <c r="BO635" s="43"/>
      <c r="BP635" s="43"/>
      <c r="BQ635" s="43"/>
      <c r="BR635" s="43"/>
    </row>
    <row r="636" spans="1:70" ht="37.5" customHeight="1" x14ac:dyDescent="0.25">
      <c r="A636" s="39"/>
      <c r="B636" s="40"/>
      <c r="C636" s="41"/>
      <c r="D636" s="39"/>
      <c r="E636" s="39"/>
      <c r="F636" s="39"/>
      <c r="G636" s="42"/>
      <c r="H636" s="43"/>
      <c r="I636" s="43"/>
      <c r="M636" s="43"/>
      <c r="AN636" s="43"/>
      <c r="AO636" s="43"/>
      <c r="AP636" s="43"/>
      <c r="AQ636" s="43"/>
      <c r="AR636" s="43"/>
      <c r="AS636" s="43"/>
      <c r="AW636" s="43"/>
      <c r="AY636" s="43"/>
      <c r="AZ636" s="43"/>
      <c r="BO636" s="43"/>
      <c r="BP636" s="43"/>
      <c r="BQ636" s="43"/>
      <c r="BR636" s="43"/>
    </row>
    <row r="637" spans="1:70" ht="37.5" customHeight="1" x14ac:dyDescent="0.25">
      <c r="A637" s="39"/>
      <c r="B637" s="40"/>
      <c r="C637" s="41"/>
      <c r="D637" s="39"/>
      <c r="E637" s="39"/>
      <c r="F637" s="39"/>
      <c r="G637" s="42"/>
      <c r="H637" s="43"/>
      <c r="I637" s="43"/>
      <c r="M637" s="43"/>
      <c r="AN637" s="43"/>
      <c r="AO637" s="43"/>
      <c r="AP637" s="43"/>
      <c r="AQ637" s="43"/>
      <c r="AR637" s="43"/>
      <c r="AS637" s="43"/>
      <c r="AW637" s="43"/>
      <c r="AY637" s="43"/>
      <c r="AZ637" s="43"/>
      <c r="BO637" s="43"/>
      <c r="BP637" s="43"/>
      <c r="BQ637" s="43"/>
      <c r="BR637" s="43"/>
    </row>
    <row r="638" spans="1:70" ht="37.5" customHeight="1" x14ac:dyDescent="0.25">
      <c r="A638" s="39"/>
      <c r="B638" s="40"/>
      <c r="C638" s="41"/>
      <c r="D638" s="39"/>
      <c r="E638" s="39"/>
      <c r="F638" s="39"/>
      <c r="G638" s="42"/>
      <c r="H638" s="43"/>
      <c r="I638" s="43"/>
      <c r="M638" s="43"/>
      <c r="AN638" s="43"/>
      <c r="AO638" s="43"/>
      <c r="AP638" s="43"/>
      <c r="AQ638" s="43"/>
      <c r="AR638" s="43"/>
      <c r="AS638" s="43"/>
      <c r="AW638" s="43"/>
      <c r="AY638" s="43"/>
      <c r="AZ638" s="43"/>
      <c r="BO638" s="43"/>
      <c r="BP638" s="43"/>
      <c r="BQ638" s="43"/>
      <c r="BR638" s="43"/>
    </row>
    <row r="639" spans="1:70" ht="37.5" customHeight="1" x14ac:dyDescent="0.25">
      <c r="A639" s="39"/>
      <c r="B639" s="40"/>
      <c r="C639" s="41"/>
      <c r="D639" s="39"/>
      <c r="E639" s="39"/>
      <c r="F639" s="39"/>
      <c r="G639" s="42"/>
      <c r="H639" s="43"/>
      <c r="I639" s="43"/>
      <c r="M639" s="43"/>
      <c r="AN639" s="43"/>
      <c r="AO639" s="43"/>
      <c r="AP639" s="43"/>
      <c r="AQ639" s="43"/>
      <c r="AR639" s="43"/>
      <c r="AS639" s="43"/>
      <c r="AW639" s="43"/>
      <c r="AY639" s="43"/>
      <c r="AZ639" s="43"/>
      <c r="BO639" s="43"/>
      <c r="BP639" s="43"/>
      <c r="BQ639" s="43"/>
      <c r="BR639" s="43"/>
    </row>
    <row r="640" spans="1:70" ht="37.5" customHeight="1" x14ac:dyDescent="0.25">
      <c r="A640" s="39"/>
      <c r="B640" s="40"/>
      <c r="C640" s="41"/>
      <c r="D640" s="39"/>
      <c r="E640" s="39"/>
      <c r="F640" s="39"/>
      <c r="G640" s="42"/>
      <c r="H640" s="43"/>
      <c r="I640" s="43"/>
      <c r="M640" s="43"/>
      <c r="AN640" s="43"/>
      <c r="AO640" s="43"/>
      <c r="AP640" s="43"/>
      <c r="AQ640" s="43"/>
      <c r="AR640" s="43"/>
      <c r="AS640" s="43"/>
      <c r="AW640" s="43"/>
      <c r="AY640" s="43"/>
      <c r="AZ640" s="43"/>
      <c r="BO640" s="43"/>
      <c r="BP640" s="43"/>
      <c r="BQ640" s="43"/>
      <c r="BR640" s="43"/>
    </row>
    <row r="641" spans="1:70" ht="37.5" customHeight="1" x14ac:dyDescent="0.25">
      <c r="A641" s="39"/>
      <c r="B641" s="40"/>
      <c r="C641" s="41"/>
      <c r="D641" s="39"/>
      <c r="E641" s="39"/>
      <c r="F641" s="39"/>
      <c r="G641" s="42"/>
      <c r="H641" s="43"/>
      <c r="I641" s="43"/>
      <c r="M641" s="43"/>
      <c r="AN641" s="43"/>
      <c r="AO641" s="43"/>
      <c r="AP641" s="43"/>
      <c r="AQ641" s="43"/>
      <c r="AR641" s="43"/>
      <c r="AS641" s="43"/>
      <c r="AW641" s="43"/>
      <c r="AY641" s="43"/>
      <c r="AZ641" s="43"/>
      <c r="BO641" s="43"/>
      <c r="BP641" s="43"/>
      <c r="BQ641" s="43"/>
      <c r="BR641" s="43"/>
    </row>
    <row r="642" spans="1:70" ht="37.5" customHeight="1" x14ac:dyDescent="0.25">
      <c r="A642" s="39"/>
      <c r="B642" s="40"/>
      <c r="C642" s="41"/>
      <c r="D642" s="39"/>
      <c r="E642" s="39"/>
      <c r="F642" s="39"/>
      <c r="G642" s="42"/>
      <c r="H642" s="43"/>
      <c r="I642" s="43"/>
      <c r="M642" s="43"/>
      <c r="AN642" s="43"/>
      <c r="AO642" s="43"/>
      <c r="AP642" s="43"/>
      <c r="AQ642" s="43"/>
      <c r="AR642" s="43"/>
      <c r="AS642" s="43"/>
      <c r="AW642" s="43"/>
      <c r="AY642" s="43"/>
      <c r="AZ642" s="43"/>
      <c r="BO642" s="43"/>
      <c r="BP642" s="43"/>
      <c r="BQ642" s="43"/>
      <c r="BR642" s="43"/>
    </row>
    <row r="643" spans="1:70" ht="37.5" customHeight="1" x14ac:dyDescent="0.25">
      <c r="A643" s="39"/>
      <c r="B643" s="40"/>
      <c r="C643" s="41"/>
      <c r="D643" s="39"/>
      <c r="E643" s="39"/>
      <c r="F643" s="39"/>
      <c r="G643" s="42"/>
      <c r="H643" s="43"/>
      <c r="I643" s="43"/>
      <c r="M643" s="43"/>
      <c r="AN643" s="43"/>
      <c r="AO643" s="43"/>
      <c r="AP643" s="43"/>
      <c r="AQ643" s="43"/>
      <c r="AR643" s="43"/>
      <c r="AS643" s="43"/>
      <c r="AW643" s="43"/>
      <c r="AY643" s="43"/>
      <c r="AZ643" s="43"/>
      <c r="BO643" s="43"/>
      <c r="BP643" s="43"/>
      <c r="BQ643" s="43"/>
      <c r="BR643" s="43"/>
    </row>
    <row r="644" spans="1:70" ht="37.5" customHeight="1" x14ac:dyDescent="0.25">
      <c r="A644" s="39"/>
      <c r="B644" s="40"/>
      <c r="C644" s="41"/>
      <c r="D644" s="39"/>
      <c r="E644" s="39"/>
      <c r="F644" s="39"/>
      <c r="G644" s="42"/>
      <c r="H644" s="43"/>
      <c r="I644" s="43"/>
      <c r="M644" s="43"/>
      <c r="AN644" s="43"/>
      <c r="AO644" s="43"/>
      <c r="AP644" s="43"/>
      <c r="AQ644" s="43"/>
      <c r="AR644" s="43"/>
      <c r="AS644" s="43"/>
      <c r="AW644" s="43"/>
      <c r="AY644" s="43"/>
      <c r="AZ644" s="43"/>
      <c r="BO644" s="43"/>
      <c r="BP644" s="43"/>
      <c r="BQ644" s="43"/>
      <c r="BR644" s="43"/>
    </row>
    <row r="645" spans="1:70" ht="37.5" customHeight="1" x14ac:dyDescent="0.25">
      <c r="A645" s="39"/>
      <c r="B645" s="40"/>
      <c r="C645" s="41"/>
      <c r="D645" s="39"/>
      <c r="E645" s="39"/>
      <c r="F645" s="39"/>
      <c r="G645" s="42"/>
      <c r="H645" s="43"/>
      <c r="I645" s="43"/>
      <c r="M645" s="43"/>
      <c r="AN645" s="43"/>
      <c r="AO645" s="43"/>
      <c r="AP645" s="43"/>
      <c r="AQ645" s="43"/>
      <c r="AR645" s="43"/>
      <c r="AS645" s="43"/>
      <c r="AW645" s="43"/>
      <c r="AY645" s="43"/>
      <c r="AZ645" s="43"/>
      <c r="BO645" s="43"/>
      <c r="BP645" s="43"/>
      <c r="BQ645" s="43"/>
      <c r="BR645" s="43"/>
    </row>
    <row r="646" spans="1:70" ht="37.5" customHeight="1" x14ac:dyDescent="0.25">
      <c r="A646" s="39"/>
      <c r="B646" s="40"/>
      <c r="C646" s="41"/>
      <c r="D646" s="39"/>
      <c r="E646" s="39"/>
      <c r="F646" s="39"/>
      <c r="G646" s="42"/>
      <c r="H646" s="43"/>
      <c r="I646" s="43"/>
      <c r="M646" s="43"/>
      <c r="AN646" s="43"/>
      <c r="AO646" s="43"/>
      <c r="AP646" s="43"/>
      <c r="AQ646" s="43"/>
      <c r="AR646" s="43"/>
      <c r="AS646" s="43"/>
      <c r="AW646" s="43"/>
      <c r="AY646" s="43"/>
      <c r="AZ646" s="43"/>
      <c r="BO646" s="43"/>
      <c r="BP646" s="43"/>
      <c r="BQ646" s="43"/>
      <c r="BR646" s="43"/>
    </row>
    <row r="647" spans="1:70" ht="37.5" customHeight="1" x14ac:dyDescent="0.25">
      <c r="A647" s="39"/>
      <c r="B647" s="40"/>
      <c r="C647" s="41"/>
      <c r="D647" s="39"/>
      <c r="E647" s="39"/>
      <c r="F647" s="39"/>
      <c r="G647" s="42"/>
      <c r="H647" s="43"/>
      <c r="I647" s="43"/>
      <c r="M647" s="43"/>
      <c r="AN647" s="43"/>
      <c r="AO647" s="43"/>
      <c r="AP647" s="43"/>
      <c r="AQ647" s="43"/>
      <c r="AR647" s="43"/>
      <c r="AS647" s="43"/>
      <c r="AW647" s="43"/>
      <c r="AY647" s="43"/>
      <c r="AZ647" s="43"/>
      <c r="BO647" s="43"/>
      <c r="BP647" s="43"/>
      <c r="BQ647" s="43"/>
      <c r="BR647" s="43"/>
    </row>
    <row r="648" spans="1:70" ht="37.5" customHeight="1" x14ac:dyDescent="0.25">
      <c r="A648" s="39"/>
      <c r="B648" s="40"/>
      <c r="C648" s="41"/>
      <c r="D648" s="39"/>
      <c r="E648" s="39"/>
      <c r="F648" s="39"/>
      <c r="G648" s="42"/>
      <c r="H648" s="43"/>
      <c r="I648" s="43"/>
      <c r="M648" s="43"/>
      <c r="AN648" s="43"/>
      <c r="AO648" s="43"/>
      <c r="AP648" s="43"/>
      <c r="AQ648" s="43"/>
      <c r="AR648" s="43"/>
      <c r="AS648" s="43"/>
      <c r="AW648" s="43"/>
      <c r="AY648" s="43"/>
      <c r="AZ648" s="43"/>
      <c r="BO648" s="43"/>
      <c r="BP648" s="43"/>
      <c r="BQ648" s="43"/>
      <c r="BR648" s="43"/>
    </row>
    <row r="649" spans="1:70" ht="37.5" customHeight="1" x14ac:dyDescent="0.25">
      <c r="A649" s="39"/>
      <c r="B649" s="40"/>
      <c r="C649" s="41"/>
      <c r="D649" s="39"/>
      <c r="E649" s="39"/>
      <c r="F649" s="39"/>
      <c r="G649" s="42"/>
      <c r="H649" s="43"/>
      <c r="I649" s="43"/>
      <c r="M649" s="43"/>
      <c r="AN649" s="43"/>
      <c r="AO649" s="43"/>
      <c r="AP649" s="43"/>
      <c r="AQ649" s="43"/>
      <c r="AR649" s="43"/>
      <c r="AS649" s="43"/>
      <c r="AW649" s="43"/>
      <c r="AY649" s="43"/>
      <c r="AZ649" s="43"/>
      <c r="BO649" s="43"/>
      <c r="BP649" s="43"/>
      <c r="BQ649" s="43"/>
      <c r="BR649" s="43"/>
    </row>
    <row r="650" spans="1:70" ht="37.5" customHeight="1" x14ac:dyDescent="0.25">
      <c r="A650" s="39"/>
      <c r="B650" s="40"/>
      <c r="C650" s="41"/>
      <c r="D650" s="39"/>
      <c r="E650" s="39"/>
      <c r="F650" s="39"/>
      <c r="G650" s="42"/>
      <c r="H650" s="43"/>
      <c r="I650" s="43"/>
      <c r="M650" s="43"/>
      <c r="AN650" s="43"/>
      <c r="AO650" s="43"/>
      <c r="AP650" s="43"/>
      <c r="AQ650" s="43"/>
      <c r="AR650" s="43"/>
      <c r="AS650" s="43"/>
      <c r="AW650" s="43"/>
      <c r="AY650" s="43"/>
      <c r="AZ650" s="43"/>
      <c r="BO650" s="43"/>
      <c r="BP650" s="43"/>
      <c r="BQ650" s="43"/>
      <c r="BR650" s="43"/>
    </row>
    <row r="651" spans="1:70" ht="37.5" customHeight="1" x14ac:dyDescent="0.25">
      <c r="A651" s="39"/>
      <c r="B651" s="40"/>
      <c r="C651" s="41"/>
      <c r="D651" s="39"/>
      <c r="E651" s="39"/>
      <c r="F651" s="39"/>
      <c r="G651" s="42"/>
      <c r="H651" s="43"/>
      <c r="I651" s="43"/>
      <c r="M651" s="43"/>
      <c r="AN651" s="43"/>
      <c r="AO651" s="43"/>
      <c r="AP651" s="43"/>
      <c r="AQ651" s="43"/>
      <c r="AR651" s="43"/>
      <c r="AS651" s="43"/>
      <c r="AW651" s="43"/>
      <c r="AY651" s="43"/>
      <c r="AZ651" s="43"/>
      <c r="BO651" s="43"/>
      <c r="BP651" s="43"/>
      <c r="BQ651" s="43"/>
      <c r="BR651" s="43"/>
    </row>
    <row r="652" spans="1:70" ht="37.5" customHeight="1" x14ac:dyDescent="0.25">
      <c r="A652" s="39"/>
      <c r="B652" s="40"/>
      <c r="C652" s="41"/>
      <c r="D652" s="39"/>
      <c r="E652" s="39"/>
      <c r="F652" s="39"/>
      <c r="G652" s="42"/>
      <c r="H652" s="43"/>
      <c r="I652" s="43"/>
      <c r="M652" s="43"/>
      <c r="AN652" s="43"/>
      <c r="AO652" s="43"/>
      <c r="AP652" s="43"/>
      <c r="AQ652" s="43"/>
      <c r="AR652" s="43"/>
      <c r="AS652" s="43"/>
      <c r="AW652" s="43"/>
      <c r="AY652" s="43"/>
      <c r="AZ652" s="43"/>
      <c r="BO652" s="43"/>
      <c r="BP652" s="43"/>
      <c r="BQ652" s="43"/>
      <c r="BR652" s="43"/>
    </row>
    <row r="653" spans="1:70" ht="37.5" customHeight="1" x14ac:dyDescent="0.25">
      <c r="A653" s="39"/>
      <c r="B653" s="40"/>
      <c r="C653" s="41"/>
      <c r="D653" s="39"/>
      <c r="E653" s="39"/>
      <c r="F653" s="39"/>
      <c r="G653" s="42"/>
      <c r="H653" s="43"/>
      <c r="I653" s="43"/>
      <c r="M653" s="43"/>
      <c r="AN653" s="43"/>
      <c r="AO653" s="43"/>
      <c r="AP653" s="43"/>
      <c r="AQ653" s="43"/>
      <c r="AR653" s="43"/>
      <c r="AS653" s="43"/>
      <c r="AW653" s="43"/>
      <c r="AY653" s="43"/>
      <c r="AZ653" s="43"/>
      <c r="BO653" s="43"/>
      <c r="BP653" s="43"/>
      <c r="BQ653" s="43"/>
      <c r="BR653" s="43"/>
    </row>
    <row r="654" spans="1:70" ht="37.5" customHeight="1" x14ac:dyDescent="0.25">
      <c r="A654" s="39"/>
      <c r="B654" s="40"/>
      <c r="C654" s="41"/>
      <c r="D654" s="39"/>
      <c r="E654" s="39"/>
      <c r="F654" s="39"/>
      <c r="G654" s="42"/>
      <c r="H654" s="43"/>
      <c r="I654" s="43"/>
      <c r="M654" s="43"/>
      <c r="AN654" s="43"/>
      <c r="AO654" s="43"/>
      <c r="AP654" s="43"/>
      <c r="AQ654" s="43"/>
      <c r="AR654" s="43"/>
      <c r="AS654" s="43"/>
      <c r="AW654" s="43"/>
      <c r="AY654" s="43"/>
      <c r="AZ654" s="43"/>
      <c r="BO654" s="43"/>
      <c r="BP654" s="43"/>
      <c r="BQ654" s="43"/>
      <c r="BR654" s="43"/>
    </row>
    <row r="655" spans="1:70" ht="37.5" customHeight="1" x14ac:dyDescent="0.25">
      <c r="A655" s="39"/>
      <c r="B655" s="40"/>
      <c r="C655" s="41"/>
      <c r="D655" s="39"/>
      <c r="E655" s="39"/>
      <c r="F655" s="39"/>
      <c r="G655" s="42"/>
      <c r="H655" s="43"/>
      <c r="I655" s="43"/>
      <c r="M655" s="43"/>
      <c r="AN655" s="43"/>
      <c r="AO655" s="43"/>
      <c r="AP655" s="43"/>
      <c r="AQ655" s="43"/>
      <c r="AR655" s="43"/>
      <c r="AS655" s="43"/>
      <c r="AW655" s="43"/>
      <c r="AY655" s="43"/>
      <c r="AZ655" s="43"/>
      <c r="BO655" s="43"/>
      <c r="BP655" s="43"/>
      <c r="BQ655" s="43"/>
      <c r="BR655" s="43"/>
    </row>
    <row r="656" spans="1:70" ht="37.5" customHeight="1" x14ac:dyDescent="0.25">
      <c r="A656" s="39"/>
      <c r="B656" s="40"/>
      <c r="C656" s="41"/>
      <c r="D656" s="39"/>
      <c r="E656" s="39"/>
      <c r="F656" s="39"/>
      <c r="G656" s="42"/>
      <c r="H656" s="43"/>
      <c r="I656" s="43"/>
      <c r="M656" s="43"/>
      <c r="AN656" s="43"/>
      <c r="AO656" s="43"/>
      <c r="AP656" s="43"/>
      <c r="AQ656" s="43"/>
      <c r="AR656" s="43"/>
      <c r="AS656" s="43"/>
      <c r="AW656" s="43"/>
      <c r="AY656" s="43"/>
      <c r="AZ656" s="43"/>
      <c r="BO656" s="43"/>
      <c r="BP656" s="43"/>
      <c r="BQ656" s="43"/>
      <c r="BR656" s="43"/>
    </row>
    <row r="657" spans="1:70" ht="37.5" customHeight="1" x14ac:dyDescent="0.25">
      <c r="A657" s="39"/>
      <c r="B657" s="40"/>
      <c r="C657" s="41"/>
      <c r="D657" s="39"/>
      <c r="E657" s="39"/>
      <c r="F657" s="39"/>
      <c r="G657" s="42"/>
      <c r="H657" s="43"/>
      <c r="I657" s="43"/>
      <c r="M657" s="43"/>
      <c r="AN657" s="43"/>
      <c r="AO657" s="43"/>
      <c r="AP657" s="43"/>
      <c r="AQ657" s="43"/>
      <c r="AR657" s="43"/>
      <c r="AS657" s="43"/>
      <c r="AW657" s="43"/>
      <c r="AY657" s="43"/>
      <c r="AZ657" s="43"/>
      <c r="BO657" s="43"/>
      <c r="BP657" s="43"/>
      <c r="BQ657" s="43"/>
      <c r="BR657" s="43"/>
    </row>
    <row r="658" spans="1:70" ht="37.5" customHeight="1" x14ac:dyDescent="0.25">
      <c r="A658" s="39"/>
      <c r="B658" s="40"/>
      <c r="C658" s="41"/>
      <c r="D658" s="39"/>
      <c r="E658" s="39"/>
      <c r="F658" s="39"/>
      <c r="G658" s="42"/>
      <c r="H658" s="43"/>
      <c r="I658" s="43"/>
      <c r="M658" s="43"/>
      <c r="AN658" s="43"/>
      <c r="AO658" s="43"/>
      <c r="AP658" s="43"/>
      <c r="AQ658" s="43"/>
      <c r="AR658" s="43"/>
      <c r="AS658" s="43"/>
      <c r="AW658" s="43"/>
      <c r="AY658" s="43"/>
      <c r="AZ658" s="43"/>
      <c r="BO658" s="43"/>
      <c r="BP658" s="43"/>
      <c r="BQ658" s="43"/>
      <c r="BR658" s="43"/>
    </row>
    <row r="659" spans="1:70" ht="37.5" customHeight="1" x14ac:dyDescent="0.25">
      <c r="A659" s="39"/>
      <c r="B659" s="40"/>
      <c r="C659" s="41"/>
      <c r="D659" s="39"/>
      <c r="E659" s="39"/>
      <c r="F659" s="39"/>
      <c r="G659" s="42"/>
      <c r="H659" s="43"/>
      <c r="I659" s="43"/>
      <c r="M659" s="43"/>
      <c r="AN659" s="43"/>
      <c r="AO659" s="43"/>
      <c r="AP659" s="43"/>
      <c r="AQ659" s="43"/>
      <c r="AR659" s="43"/>
      <c r="AS659" s="43"/>
      <c r="AW659" s="43"/>
      <c r="AY659" s="43"/>
      <c r="AZ659" s="43"/>
      <c r="BO659" s="43"/>
      <c r="BP659" s="43"/>
      <c r="BQ659" s="43"/>
      <c r="BR659" s="43"/>
    </row>
    <row r="660" spans="1:70" ht="37.5" customHeight="1" x14ac:dyDescent="0.25">
      <c r="A660" s="39"/>
      <c r="B660" s="40"/>
      <c r="C660" s="41"/>
      <c r="D660" s="39"/>
      <c r="E660" s="39"/>
      <c r="F660" s="39"/>
      <c r="G660" s="42"/>
      <c r="H660" s="43"/>
      <c r="I660" s="43"/>
      <c r="M660" s="43"/>
      <c r="AN660" s="43"/>
      <c r="AO660" s="43"/>
      <c r="AP660" s="43"/>
      <c r="AQ660" s="43"/>
      <c r="AR660" s="43"/>
      <c r="AS660" s="43"/>
      <c r="AW660" s="43"/>
      <c r="AY660" s="43"/>
      <c r="AZ660" s="43"/>
      <c r="BO660" s="43"/>
      <c r="BP660" s="43"/>
      <c r="BQ660" s="43"/>
      <c r="BR660" s="43"/>
    </row>
    <row r="661" spans="1:70" ht="37.5" customHeight="1" x14ac:dyDescent="0.25">
      <c r="A661" s="39"/>
      <c r="B661" s="40"/>
      <c r="C661" s="41"/>
      <c r="D661" s="39"/>
      <c r="E661" s="39"/>
      <c r="F661" s="39"/>
      <c r="G661" s="42"/>
      <c r="H661" s="43"/>
      <c r="I661" s="43"/>
      <c r="M661" s="43"/>
      <c r="AN661" s="43"/>
      <c r="AO661" s="43"/>
      <c r="AP661" s="43"/>
      <c r="AQ661" s="43"/>
      <c r="AR661" s="43"/>
      <c r="AS661" s="43"/>
      <c r="AW661" s="43"/>
      <c r="AY661" s="43"/>
      <c r="AZ661" s="43"/>
      <c r="BO661" s="43"/>
      <c r="BP661" s="43"/>
      <c r="BQ661" s="43"/>
      <c r="BR661" s="43"/>
    </row>
    <row r="662" spans="1:70" ht="37.5" customHeight="1" x14ac:dyDescent="0.25">
      <c r="A662" s="39"/>
      <c r="B662" s="40"/>
      <c r="C662" s="41"/>
      <c r="D662" s="39"/>
      <c r="E662" s="39"/>
      <c r="F662" s="39"/>
      <c r="G662" s="42"/>
      <c r="H662" s="43"/>
      <c r="I662" s="43"/>
      <c r="M662" s="43"/>
      <c r="AN662" s="43"/>
      <c r="AO662" s="43"/>
      <c r="AP662" s="43"/>
      <c r="AQ662" s="43"/>
      <c r="AR662" s="43"/>
      <c r="AS662" s="43"/>
      <c r="AW662" s="43"/>
      <c r="AY662" s="43"/>
      <c r="AZ662" s="43"/>
      <c r="BO662" s="43"/>
      <c r="BP662" s="43"/>
      <c r="BQ662" s="43"/>
      <c r="BR662" s="43"/>
    </row>
    <row r="663" spans="1:70" ht="37.5" customHeight="1" x14ac:dyDescent="0.25">
      <c r="A663" s="39"/>
      <c r="B663" s="40"/>
      <c r="C663" s="41"/>
      <c r="D663" s="39"/>
      <c r="E663" s="39"/>
      <c r="F663" s="39"/>
      <c r="G663" s="42"/>
      <c r="H663" s="43"/>
      <c r="I663" s="43"/>
      <c r="M663" s="43"/>
      <c r="AN663" s="43"/>
      <c r="AO663" s="43"/>
      <c r="AP663" s="43"/>
      <c r="AQ663" s="43"/>
      <c r="AR663" s="43"/>
      <c r="AS663" s="43"/>
      <c r="AW663" s="43"/>
      <c r="AY663" s="43"/>
      <c r="AZ663" s="43"/>
      <c r="BO663" s="43"/>
      <c r="BP663" s="43"/>
      <c r="BQ663" s="43"/>
      <c r="BR663" s="43"/>
    </row>
    <row r="664" spans="1:70" ht="37.5" customHeight="1" x14ac:dyDescent="0.25">
      <c r="A664" s="39"/>
      <c r="B664" s="40"/>
      <c r="C664" s="41"/>
      <c r="D664" s="39"/>
      <c r="E664" s="39"/>
      <c r="F664" s="39"/>
      <c r="G664" s="42"/>
      <c r="H664" s="43"/>
      <c r="I664" s="43"/>
      <c r="M664" s="43"/>
      <c r="AN664" s="43"/>
      <c r="AO664" s="43"/>
      <c r="AP664" s="43"/>
      <c r="AQ664" s="43"/>
      <c r="AR664" s="43"/>
      <c r="AS664" s="43"/>
      <c r="AW664" s="43"/>
      <c r="AY664" s="43"/>
      <c r="AZ664" s="43"/>
      <c r="BO664" s="43"/>
      <c r="BP664" s="43"/>
      <c r="BQ664" s="43"/>
      <c r="BR664" s="43"/>
    </row>
    <row r="665" spans="1:70" ht="37.5" customHeight="1" x14ac:dyDescent="0.25">
      <c r="A665" s="39"/>
      <c r="B665" s="40"/>
      <c r="C665" s="41"/>
      <c r="D665" s="39"/>
      <c r="E665" s="39"/>
      <c r="F665" s="39"/>
      <c r="G665" s="42"/>
      <c r="H665" s="43"/>
      <c r="I665" s="43"/>
      <c r="M665" s="43"/>
      <c r="AN665" s="43"/>
      <c r="AO665" s="43"/>
      <c r="AP665" s="43"/>
      <c r="AQ665" s="43"/>
      <c r="AR665" s="43"/>
      <c r="AS665" s="43"/>
      <c r="AW665" s="43"/>
      <c r="AY665" s="43"/>
      <c r="AZ665" s="43"/>
      <c r="BO665" s="43"/>
      <c r="BP665" s="43"/>
      <c r="BQ665" s="43"/>
      <c r="BR665" s="43"/>
    </row>
    <row r="666" spans="1:70" ht="37.5" customHeight="1" x14ac:dyDescent="0.25">
      <c r="A666" s="39"/>
      <c r="B666" s="40"/>
      <c r="C666" s="41"/>
      <c r="D666" s="39"/>
      <c r="E666" s="39"/>
      <c r="F666" s="39"/>
      <c r="G666" s="42"/>
      <c r="H666" s="43"/>
      <c r="I666" s="43"/>
      <c r="M666" s="43"/>
      <c r="AN666" s="43"/>
      <c r="AO666" s="43"/>
      <c r="AP666" s="43"/>
      <c r="AQ666" s="43"/>
      <c r="AR666" s="43"/>
      <c r="AS666" s="43"/>
      <c r="AW666" s="43"/>
      <c r="AY666" s="43"/>
      <c r="AZ666" s="43"/>
      <c r="BO666" s="43"/>
      <c r="BP666" s="43"/>
      <c r="BQ666" s="43"/>
      <c r="BR666" s="43"/>
    </row>
    <row r="667" spans="1:70" ht="37.5" customHeight="1" x14ac:dyDescent="0.25">
      <c r="A667" s="39"/>
      <c r="B667" s="40"/>
      <c r="C667" s="41"/>
      <c r="D667" s="39"/>
      <c r="E667" s="39"/>
      <c r="F667" s="39"/>
      <c r="G667" s="42"/>
      <c r="H667" s="43"/>
      <c r="I667" s="43"/>
      <c r="M667" s="43"/>
      <c r="AN667" s="43"/>
      <c r="AO667" s="43"/>
      <c r="AP667" s="43"/>
      <c r="AQ667" s="43"/>
      <c r="AR667" s="43"/>
      <c r="AS667" s="43"/>
      <c r="AW667" s="43"/>
      <c r="AY667" s="43"/>
      <c r="AZ667" s="43"/>
      <c r="BO667" s="43"/>
      <c r="BP667" s="43"/>
      <c r="BQ667" s="43"/>
      <c r="BR667" s="43"/>
    </row>
    <row r="668" spans="1:70" ht="37.5" customHeight="1" x14ac:dyDescent="0.25">
      <c r="A668" s="39"/>
      <c r="B668" s="40"/>
      <c r="C668" s="41"/>
      <c r="D668" s="39"/>
      <c r="E668" s="39"/>
      <c r="F668" s="39"/>
      <c r="G668" s="42"/>
      <c r="H668" s="43"/>
      <c r="I668" s="43"/>
      <c r="M668" s="43"/>
      <c r="AN668" s="43"/>
      <c r="AO668" s="43"/>
      <c r="AP668" s="43"/>
      <c r="AQ668" s="43"/>
      <c r="AR668" s="43"/>
      <c r="AS668" s="43"/>
      <c r="AW668" s="43"/>
      <c r="AY668" s="43"/>
      <c r="AZ668" s="43"/>
      <c r="BO668" s="43"/>
      <c r="BP668" s="43"/>
      <c r="BQ668" s="43"/>
      <c r="BR668" s="43"/>
    </row>
    <row r="669" spans="1:70" ht="37.5" customHeight="1" x14ac:dyDescent="0.25">
      <c r="A669" s="39"/>
      <c r="B669" s="40"/>
      <c r="C669" s="41"/>
      <c r="D669" s="39"/>
      <c r="E669" s="39"/>
      <c r="F669" s="39"/>
      <c r="G669" s="42"/>
      <c r="H669" s="43"/>
      <c r="I669" s="43"/>
      <c r="M669" s="43"/>
      <c r="AN669" s="43"/>
      <c r="AO669" s="43"/>
      <c r="AP669" s="43"/>
      <c r="AQ669" s="43"/>
      <c r="AR669" s="43"/>
      <c r="AS669" s="43"/>
      <c r="AW669" s="43"/>
      <c r="AY669" s="43"/>
      <c r="AZ669" s="43"/>
      <c r="BO669" s="43"/>
      <c r="BP669" s="43"/>
      <c r="BQ669" s="43"/>
      <c r="BR669" s="43"/>
    </row>
    <row r="670" spans="1:70" ht="37.5" customHeight="1" x14ac:dyDescent="0.25">
      <c r="A670" s="39"/>
      <c r="B670" s="40"/>
      <c r="C670" s="41"/>
      <c r="D670" s="39"/>
      <c r="E670" s="39"/>
      <c r="F670" s="39"/>
      <c r="G670" s="42"/>
      <c r="H670" s="43"/>
      <c r="I670" s="43"/>
      <c r="M670" s="43"/>
      <c r="AN670" s="43"/>
      <c r="AO670" s="43"/>
      <c r="AP670" s="43"/>
      <c r="AQ670" s="43"/>
      <c r="AR670" s="43"/>
      <c r="AS670" s="43"/>
      <c r="AW670" s="43"/>
      <c r="AY670" s="43"/>
      <c r="AZ670" s="43"/>
      <c r="BO670" s="43"/>
      <c r="BP670" s="43"/>
      <c r="BQ670" s="43"/>
      <c r="BR670" s="43"/>
    </row>
    <row r="671" spans="1:70" ht="37.5" customHeight="1" x14ac:dyDescent="0.25">
      <c r="A671" s="39"/>
      <c r="B671" s="40"/>
      <c r="C671" s="41"/>
      <c r="D671" s="39"/>
      <c r="E671" s="39"/>
      <c r="F671" s="39"/>
      <c r="G671" s="42"/>
      <c r="H671" s="43"/>
      <c r="I671" s="43"/>
      <c r="M671" s="43"/>
      <c r="AN671" s="43"/>
      <c r="AO671" s="43"/>
      <c r="AP671" s="43"/>
      <c r="AQ671" s="43"/>
      <c r="AR671" s="43"/>
      <c r="AS671" s="43"/>
      <c r="AW671" s="43"/>
      <c r="AY671" s="43"/>
      <c r="AZ671" s="43"/>
      <c r="BO671" s="43"/>
      <c r="BP671" s="43"/>
      <c r="BQ671" s="43"/>
      <c r="BR671" s="43"/>
    </row>
    <row r="672" spans="1:70" ht="37.5" customHeight="1" x14ac:dyDescent="0.25">
      <c r="A672" s="39"/>
      <c r="B672" s="40"/>
      <c r="C672" s="41"/>
      <c r="D672" s="39"/>
      <c r="E672" s="39"/>
      <c r="F672" s="39"/>
      <c r="G672" s="42"/>
      <c r="H672" s="43"/>
      <c r="I672" s="43"/>
      <c r="M672" s="43"/>
      <c r="AN672" s="43"/>
      <c r="AO672" s="43"/>
      <c r="AP672" s="43"/>
      <c r="AQ672" s="43"/>
      <c r="AR672" s="43"/>
      <c r="AS672" s="43"/>
      <c r="AW672" s="43"/>
      <c r="AY672" s="43"/>
      <c r="AZ672" s="43"/>
      <c r="BO672" s="43"/>
      <c r="BP672" s="43"/>
      <c r="BQ672" s="43"/>
      <c r="BR672" s="43"/>
    </row>
    <row r="673" spans="1:70" ht="37.5" customHeight="1" x14ac:dyDescent="0.25">
      <c r="A673" s="39"/>
      <c r="B673" s="40"/>
      <c r="C673" s="41"/>
      <c r="D673" s="39"/>
      <c r="E673" s="39"/>
      <c r="F673" s="39"/>
      <c r="G673" s="42"/>
      <c r="H673" s="43"/>
      <c r="I673" s="43"/>
      <c r="M673" s="43"/>
      <c r="AN673" s="43"/>
      <c r="AO673" s="43"/>
      <c r="AP673" s="43"/>
      <c r="AQ673" s="43"/>
      <c r="AR673" s="43"/>
      <c r="AS673" s="43"/>
      <c r="AW673" s="43"/>
      <c r="AY673" s="43"/>
      <c r="AZ673" s="43"/>
      <c r="BO673" s="43"/>
      <c r="BP673" s="43"/>
      <c r="BQ673" s="43"/>
      <c r="BR673" s="43"/>
    </row>
    <row r="674" spans="1:70" ht="37.5" customHeight="1" x14ac:dyDescent="0.25">
      <c r="A674" s="39"/>
      <c r="B674" s="40"/>
      <c r="C674" s="41"/>
      <c r="D674" s="39"/>
      <c r="E674" s="39"/>
      <c r="F674" s="39"/>
      <c r="G674" s="42"/>
      <c r="H674" s="43"/>
      <c r="I674" s="43"/>
      <c r="M674" s="43"/>
      <c r="AN674" s="43"/>
      <c r="AO674" s="43"/>
      <c r="AP674" s="43"/>
      <c r="AQ674" s="43"/>
      <c r="AR674" s="43"/>
      <c r="AS674" s="43"/>
      <c r="AW674" s="43"/>
      <c r="AY674" s="43"/>
      <c r="AZ674" s="43"/>
      <c r="BO674" s="43"/>
      <c r="BP674" s="43"/>
      <c r="BQ674" s="43"/>
      <c r="BR674" s="43"/>
    </row>
    <row r="675" spans="1:70" ht="37.5" customHeight="1" x14ac:dyDescent="0.25">
      <c r="A675" s="39"/>
      <c r="B675" s="40"/>
      <c r="C675" s="41"/>
      <c r="D675" s="39"/>
      <c r="E675" s="39"/>
      <c r="F675" s="39"/>
      <c r="G675" s="42"/>
      <c r="H675" s="43"/>
      <c r="I675" s="43"/>
      <c r="M675" s="43"/>
      <c r="AN675" s="43"/>
      <c r="AO675" s="43"/>
      <c r="AP675" s="43"/>
      <c r="AQ675" s="43"/>
      <c r="AR675" s="43"/>
      <c r="AS675" s="43"/>
      <c r="AW675" s="43"/>
      <c r="AY675" s="43"/>
      <c r="AZ675" s="43"/>
      <c r="BO675" s="43"/>
      <c r="BP675" s="43"/>
      <c r="BQ675" s="43"/>
      <c r="BR675" s="43"/>
    </row>
    <row r="676" spans="1:70" ht="37.5" customHeight="1" x14ac:dyDescent="0.25">
      <c r="A676" s="39"/>
      <c r="B676" s="40"/>
      <c r="C676" s="41"/>
      <c r="D676" s="39"/>
      <c r="E676" s="39"/>
      <c r="F676" s="39"/>
      <c r="G676" s="42"/>
      <c r="H676" s="43"/>
      <c r="I676" s="43"/>
      <c r="M676" s="43"/>
      <c r="AN676" s="43"/>
      <c r="AO676" s="43"/>
      <c r="AP676" s="43"/>
      <c r="AQ676" s="43"/>
      <c r="AR676" s="43"/>
      <c r="AS676" s="43"/>
      <c r="AW676" s="43"/>
      <c r="AY676" s="43"/>
      <c r="AZ676" s="43"/>
      <c r="BO676" s="43"/>
      <c r="BP676" s="43"/>
      <c r="BQ676" s="43"/>
      <c r="BR676" s="43"/>
    </row>
    <row r="677" spans="1:70" ht="37.5" customHeight="1" x14ac:dyDescent="0.25">
      <c r="A677" s="39"/>
      <c r="B677" s="40"/>
      <c r="C677" s="41"/>
      <c r="D677" s="39"/>
      <c r="E677" s="39"/>
      <c r="F677" s="39"/>
      <c r="G677" s="42"/>
      <c r="H677" s="43"/>
      <c r="I677" s="43"/>
      <c r="M677" s="43"/>
      <c r="AN677" s="43"/>
      <c r="AO677" s="43"/>
      <c r="AP677" s="43"/>
      <c r="AQ677" s="43"/>
      <c r="AR677" s="43"/>
      <c r="AS677" s="43"/>
      <c r="AW677" s="43"/>
      <c r="AY677" s="43"/>
      <c r="AZ677" s="43"/>
      <c r="BO677" s="43"/>
      <c r="BP677" s="43"/>
      <c r="BQ677" s="43"/>
      <c r="BR677" s="43"/>
    </row>
    <row r="678" spans="1:70" ht="37.5" customHeight="1" x14ac:dyDescent="0.25">
      <c r="A678" s="39"/>
      <c r="B678" s="40"/>
      <c r="C678" s="41"/>
      <c r="D678" s="39"/>
      <c r="E678" s="39"/>
      <c r="F678" s="39"/>
      <c r="G678" s="42"/>
      <c r="H678" s="43"/>
      <c r="I678" s="43"/>
      <c r="M678" s="43"/>
      <c r="AN678" s="43"/>
      <c r="AO678" s="43"/>
      <c r="AP678" s="43"/>
      <c r="AQ678" s="43"/>
      <c r="AR678" s="43"/>
      <c r="AS678" s="43"/>
      <c r="AW678" s="43"/>
      <c r="AY678" s="43"/>
      <c r="AZ678" s="43"/>
      <c r="BO678" s="43"/>
      <c r="BP678" s="43"/>
      <c r="BQ678" s="43"/>
      <c r="BR678" s="43"/>
    </row>
    <row r="679" spans="1:70" ht="37.5" customHeight="1" x14ac:dyDescent="0.25">
      <c r="A679" s="39"/>
      <c r="B679" s="40"/>
      <c r="C679" s="41"/>
      <c r="D679" s="39"/>
      <c r="E679" s="39"/>
      <c r="F679" s="39"/>
      <c r="G679" s="42"/>
      <c r="H679" s="43"/>
      <c r="I679" s="43"/>
      <c r="M679" s="43"/>
      <c r="AN679" s="43"/>
      <c r="AO679" s="43"/>
      <c r="AP679" s="43"/>
      <c r="AQ679" s="43"/>
      <c r="AR679" s="43"/>
      <c r="AS679" s="43"/>
      <c r="AW679" s="43"/>
      <c r="AY679" s="43"/>
      <c r="AZ679" s="43"/>
      <c r="BO679" s="43"/>
      <c r="BP679" s="43"/>
      <c r="BQ679" s="43"/>
      <c r="BR679" s="43"/>
    </row>
    <row r="680" spans="1:70" ht="37.5" customHeight="1" x14ac:dyDescent="0.25">
      <c r="A680" s="39"/>
      <c r="B680" s="40"/>
      <c r="C680" s="41"/>
      <c r="D680" s="39"/>
      <c r="E680" s="39"/>
      <c r="F680" s="39"/>
      <c r="G680" s="42"/>
      <c r="H680" s="43"/>
      <c r="I680" s="43"/>
      <c r="M680" s="43"/>
      <c r="AN680" s="43"/>
      <c r="AO680" s="43"/>
      <c r="AP680" s="43"/>
      <c r="AQ680" s="43"/>
      <c r="AR680" s="43"/>
      <c r="AS680" s="43"/>
      <c r="AW680" s="43"/>
      <c r="AY680" s="43"/>
      <c r="AZ680" s="43"/>
      <c r="BO680" s="43"/>
      <c r="BP680" s="43"/>
      <c r="BQ680" s="43"/>
      <c r="BR680" s="43"/>
    </row>
    <row r="681" spans="1:70" ht="37.5" customHeight="1" x14ac:dyDescent="0.25">
      <c r="A681" s="39"/>
      <c r="B681" s="40"/>
      <c r="C681" s="41"/>
      <c r="D681" s="39"/>
      <c r="E681" s="39"/>
      <c r="F681" s="39"/>
      <c r="G681" s="42"/>
      <c r="H681" s="43"/>
      <c r="I681" s="43"/>
      <c r="M681" s="43"/>
      <c r="AN681" s="43"/>
      <c r="AO681" s="43"/>
      <c r="AP681" s="43"/>
      <c r="AQ681" s="43"/>
      <c r="AR681" s="43"/>
      <c r="AS681" s="43"/>
      <c r="AW681" s="43"/>
      <c r="AY681" s="43"/>
      <c r="AZ681" s="43"/>
      <c r="BO681" s="43"/>
      <c r="BP681" s="43"/>
      <c r="BQ681" s="43"/>
      <c r="BR681" s="43"/>
    </row>
    <row r="682" spans="1:70" ht="37.5" customHeight="1" x14ac:dyDescent="0.25">
      <c r="A682" s="39"/>
      <c r="B682" s="40"/>
      <c r="C682" s="41"/>
      <c r="D682" s="39"/>
      <c r="E682" s="39"/>
      <c r="F682" s="39"/>
      <c r="G682" s="42"/>
      <c r="H682" s="43"/>
      <c r="I682" s="43"/>
      <c r="M682" s="43"/>
      <c r="AN682" s="43"/>
      <c r="AO682" s="43"/>
      <c r="AP682" s="43"/>
      <c r="AQ682" s="43"/>
      <c r="AR682" s="43"/>
      <c r="AS682" s="43"/>
      <c r="AW682" s="43"/>
      <c r="AY682" s="43"/>
      <c r="AZ682" s="43"/>
      <c r="BO682" s="43"/>
      <c r="BP682" s="43"/>
      <c r="BQ682" s="43"/>
      <c r="BR682" s="43"/>
    </row>
    <row r="683" spans="1:70" ht="37.5" customHeight="1" x14ac:dyDescent="0.25">
      <c r="A683" s="39"/>
      <c r="B683" s="40"/>
      <c r="C683" s="41"/>
      <c r="D683" s="39"/>
      <c r="E683" s="39"/>
      <c r="F683" s="39"/>
      <c r="G683" s="42"/>
      <c r="H683" s="43"/>
      <c r="I683" s="43"/>
      <c r="M683" s="43"/>
      <c r="AN683" s="43"/>
      <c r="AO683" s="43"/>
      <c r="AP683" s="43"/>
      <c r="AQ683" s="43"/>
      <c r="AR683" s="43"/>
      <c r="AS683" s="43"/>
      <c r="AW683" s="43"/>
      <c r="AY683" s="43"/>
      <c r="AZ683" s="43"/>
      <c r="BO683" s="43"/>
      <c r="BP683" s="43"/>
      <c r="BQ683" s="43"/>
      <c r="BR683" s="43"/>
    </row>
    <row r="684" spans="1:70" ht="37.5" customHeight="1" x14ac:dyDescent="0.25">
      <c r="A684" s="39"/>
      <c r="B684" s="40"/>
      <c r="C684" s="41"/>
      <c r="D684" s="39"/>
      <c r="E684" s="39"/>
      <c r="F684" s="39"/>
      <c r="G684" s="42"/>
      <c r="H684" s="43"/>
      <c r="I684" s="43"/>
      <c r="M684" s="43"/>
      <c r="AN684" s="43"/>
      <c r="AO684" s="43"/>
      <c r="AP684" s="43"/>
      <c r="AQ684" s="43"/>
      <c r="AR684" s="43"/>
      <c r="AS684" s="43"/>
      <c r="AW684" s="43"/>
      <c r="AY684" s="43"/>
      <c r="AZ684" s="43"/>
      <c r="BO684" s="43"/>
      <c r="BP684" s="43"/>
      <c r="BQ684" s="43"/>
      <c r="BR684" s="43"/>
    </row>
    <row r="685" spans="1:70" ht="37.5" customHeight="1" x14ac:dyDescent="0.25">
      <c r="A685" s="39"/>
      <c r="B685" s="40"/>
      <c r="C685" s="41"/>
      <c r="D685" s="39"/>
      <c r="E685" s="39"/>
      <c r="F685" s="39"/>
      <c r="G685" s="42"/>
      <c r="H685" s="43"/>
      <c r="I685" s="43"/>
      <c r="M685" s="43"/>
      <c r="AN685" s="43"/>
      <c r="AO685" s="43"/>
      <c r="AP685" s="43"/>
      <c r="AQ685" s="43"/>
      <c r="AR685" s="43"/>
      <c r="AS685" s="43"/>
      <c r="AW685" s="43"/>
      <c r="AY685" s="43"/>
      <c r="AZ685" s="43"/>
      <c r="BO685" s="43"/>
      <c r="BP685" s="43"/>
      <c r="BQ685" s="43"/>
      <c r="BR685" s="43"/>
    </row>
    <row r="686" spans="1:70" ht="37.5" customHeight="1" x14ac:dyDescent="0.25">
      <c r="A686" s="39"/>
      <c r="B686" s="40"/>
      <c r="C686" s="41"/>
      <c r="D686" s="39"/>
      <c r="E686" s="39"/>
      <c r="F686" s="39"/>
      <c r="G686" s="42"/>
      <c r="H686" s="43"/>
      <c r="I686" s="43"/>
      <c r="M686" s="43"/>
      <c r="AN686" s="43"/>
      <c r="AO686" s="43"/>
      <c r="AP686" s="43"/>
      <c r="AQ686" s="43"/>
      <c r="AR686" s="43"/>
      <c r="AS686" s="43"/>
      <c r="AW686" s="43"/>
      <c r="AY686" s="43"/>
      <c r="AZ686" s="43"/>
      <c r="BO686" s="43"/>
      <c r="BP686" s="43"/>
      <c r="BQ686" s="43"/>
      <c r="BR686" s="43"/>
    </row>
    <row r="687" spans="1:70" ht="37.5" customHeight="1" x14ac:dyDescent="0.25">
      <c r="A687" s="39"/>
      <c r="B687" s="40"/>
      <c r="C687" s="41"/>
      <c r="D687" s="39"/>
      <c r="E687" s="39"/>
      <c r="F687" s="39"/>
      <c r="G687" s="42"/>
      <c r="H687" s="43"/>
      <c r="I687" s="43"/>
      <c r="M687" s="43"/>
      <c r="AN687" s="43"/>
      <c r="AO687" s="43"/>
      <c r="AP687" s="43"/>
      <c r="AQ687" s="43"/>
      <c r="AR687" s="43"/>
      <c r="AS687" s="43"/>
      <c r="AW687" s="43"/>
      <c r="AY687" s="43"/>
      <c r="AZ687" s="43"/>
      <c r="BO687" s="43"/>
      <c r="BP687" s="43"/>
      <c r="BQ687" s="43"/>
      <c r="BR687" s="43"/>
    </row>
    <row r="688" spans="1:70" ht="37.5" customHeight="1" x14ac:dyDescent="0.25">
      <c r="A688" s="39"/>
      <c r="B688" s="40"/>
      <c r="C688" s="41"/>
      <c r="D688" s="39"/>
      <c r="E688" s="39"/>
      <c r="F688" s="39"/>
      <c r="G688" s="42"/>
      <c r="H688" s="43"/>
      <c r="I688" s="43"/>
      <c r="M688" s="43"/>
      <c r="AN688" s="43"/>
      <c r="AO688" s="43"/>
      <c r="AP688" s="43"/>
      <c r="AQ688" s="43"/>
      <c r="AR688" s="43"/>
      <c r="AS688" s="43"/>
      <c r="AW688" s="43"/>
      <c r="AY688" s="43"/>
      <c r="AZ688" s="43"/>
      <c r="BO688" s="43"/>
      <c r="BP688" s="43"/>
      <c r="BQ688" s="43"/>
      <c r="BR688" s="43"/>
    </row>
    <row r="689" spans="1:70" ht="37.5" customHeight="1" x14ac:dyDescent="0.25">
      <c r="A689" s="39"/>
      <c r="B689" s="40"/>
      <c r="C689" s="41"/>
      <c r="D689" s="39"/>
      <c r="E689" s="39"/>
      <c r="F689" s="39"/>
      <c r="G689" s="42"/>
      <c r="H689" s="43"/>
      <c r="I689" s="43"/>
      <c r="M689" s="43"/>
      <c r="AN689" s="43"/>
      <c r="AO689" s="43"/>
      <c r="AP689" s="43"/>
      <c r="AQ689" s="43"/>
      <c r="AR689" s="43"/>
      <c r="AS689" s="43"/>
      <c r="AW689" s="43"/>
      <c r="AY689" s="43"/>
      <c r="AZ689" s="43"/>
      <c r="BO689" s="43"/>
      <c r="BP689" s="43"/>
      <c r="BQ689" s="43"/>
      <c r="BR689" s="43"/>
    </row>
    <row r="690" spans="1:70" ht="37.5" customHeight="1" x14ac:dyDescent="0.25">
      <c r="A690" s="39"/>
      <c r="B690" s="40"/>
      <c r="C690" s="41"/>
      <c r="D690" s="39"/>
      <c r="E690" s="39"/>
      <c r="F690" s="39"/>
      <c r="G690" s="42"/>
      <c r="H690" s="43"/>
      <c r="I690" s="43"/>
      <c r="M690" s="43"/>
      <c r="AN690" s="43"/>
      <c r="AO690" s="43"/>
      <c r="AP690" s="43"/>
      <c r="AQ690" s="43"/>
      <c r="AR690" s="43"/>
      <c r="AS690" s="43"/>
      <c r="AW690" s="43"/>
      <c r="AY690" s="43"/>
      <c r="AZ690" s="43"/>
      <c r="BO690" s="43"/>
      <c r="BP690" s="43"/>
      <c r="BQ690" s="43"/>
      <c r="BR690" s="43"/>
    </row>
    <row r="691" spans="1:70" ht="37.5" customHeight="1" x14ac:dyDescent="0.25">
      <c r="A691" s="39"/>
      <c r="B691" s="40"/>
      <c r="C691" s="41"/>
      <c r="D691" s="39"/>
      <c r="E691" s="39"/>
      <c r="F691" s="39"/>
      <c r="G691" s="42"/>
      <c r="H691" s="43"/>
      <c r="I691" s="43"/>
      <c r="M691" s="43"/>
      <c r="AN691" s="43"/>
      <c r="AO691" s="43"/>
      <c r="AP691" s="43"/>
      <c r="AQ691" s="43"/>
      <c r="AR691" s="43"/>
      <c r="AS691" s="43"/>
      <c r="AW691" s="43"/>
      <c r="AY691" s="43"/>
      <c r="AZ691" s="43"/>
      <c r="BO691" s="43"/>
      <c r="BP691" s="43"/>
      <c r="BQ691" s="43"/>
      <c r="BR691" s="43"/>
    </row>
    <row r="692" spans="1:70" ht="37.5" customHeight="1" x14ac:dyDescent="0.25">
      <c r="A692" s="39"/>
      <c r="B692" s="40"/>
      <c r="C692" s="41"/>
      <c r="D692" s="39"/>
      <c r="E692" s="39"/>
      <c r="F692" s="39"/>
      <c r="G692" s="42"/>
      <c r="H692" s="43"/>
      <c r="I692" s="43"/>
      <c r="M692" s="43"/>
      <c r="AN692" s="43"/>
      <c r="AO692" s="43"/>
      <c r="AP692" s="43"/>
      <c r="AQ692" s="43"/>
      <c r="AR692" s="43"/>
      <c r="AS692" s="43"/>
      <c r="AW692" s="43"/>
      <c r="AY692" s="43"/>
      <c r="AZ692" s="43"/>
      <c r="BO692" s="43"/>
      <c r="BP692" s="43"/>
      <c r="BQ692" s="43"/>
      <c r="BR692" s="43"/>
    </row>
    <row r="693" spans="1:70" ht="37.5" customHeight="1" x14ac:dyDescent="0.25">
      <c r="A693" s="39"/>
      <c r="B693" s="40"/>
      <c r="C693" s="41"/>
      <c r="D693" s="39"/>
      <c r="E693" s="39"/>
      <c r="F693" s="39"/>
      <c r="G693" s="42"/>
      <c r="H693" s="43"/>
      <c r="I693" s="43"/>
      <c r="M693" s="43"/>
      <c r="AN693" s="43"/>
      <c r="AO693" s="43"/>
      <c r="AP693" s="43"/>
      <c r="AQ693" s="43"/>
      <c r="AR693" s="43"/>
      <c r="AS693" s="43"/>
      <c r="AW693" s="43"/>
      <c r="AY693" s="43"/>
      <c r="AZ693" s="43"/>
      <c r="BO693" s="43"/>
      <c r="BP693" s="43"/>
      <c r="BQ693" s="43"/>
      <c r="BR693" s="43"/>
    </row>
    <row r="694" spans="1:70" ht="37.5" customHeight="1" x14ac:dyDescent="0.25">
      <c r="A694" s="39"/>
      <c r="B694" s="40"/>
      <c r="C694" s="41"/>
      <c r="D694" s="39"/>
      <c r="E694" s="39"/>
      <c r="F694" s="39"/>
      <c r="G694" s="42"/>
      <c r="H694" s="43"/>
      <c r="I694" s="43"/>
      <c r="M694" s="43"/>
      <c r="AN694" s="43"/>
      <c r="AO694" s="43"/>
      <c r="AP694" s="43"/>
      <c r="AQ694" s="43"/>
      <c r="AR694" s="43"/>
      <c r="AS694" s="43"/>
      <c r="AW694" s="43"/>
      <c r="AY694" s="43"/>
      <c r="AZ694" s="43"/>
      <c r="BO694" s="43"/>
      <c r="BP694" s="43"/>
      <c r="BQ694" s="43"/>
      <c r="BR694" s="43"/>
    </row>
    <row r="695" spans="1:70" ht="37.5" customHeight="1" x14ac:dyDescent="0.25">
      <c r="A695" s="39"/>
      <c r="B695" s="40"/>
      <c r="C695" s="41"/>
      <c r="D695" s="39"/>
      <c r="E695" s="39"/>
      <c r="F695" s="39"/>
      <c r="G695" s="42"/>
      <c r="H695" s="43"/>
      <c r="I695" s="43"/>
      <c r="M695" s="43"/>
      <c r="AN695" s="43"/>
      <c r="AO695" s="43"/>
      <c r="AP695" s="43"/>
      <c r="AQ695" s="43"/>
      <c r="AR695" s="43"/>
      <c r="AS695" s="43"/>
      <c r="AW695" s="43"/>
      <c r="AY695" s="43"/>
      <c r="AZ695" s="43"/>
      <c r="BO695" s="43"/>
      <c r="BP695" s="43"/>
      <c r="BQ695" s="43"/>
      <c r="BR695" s="43"/>
    </row>
    <row r="696" spans="1:70" ht="37.5" customHeight="1" x14ac:dyDescent="0.25">
      <c r="A696" s="39"/>
      <c r="B696" s="40"/>
      <c r="C696" s="41"/>
      <c r="D696" s="39"/>
      <c r="E696" s="39"/>
      <c r="F696" s="39"/>
      <c r="G696" s="42"/>
      <c r="H696" s="43"/>
      <c r="I696" s="43"/>
      <c r="M696" s="43"/>
      <c r="AN696" s="43"/>
      <c r="AO696" s="43"/>
      <c r="AP696" s="43"/>
      <c r="AQ696" s="43"/>
      <c r="AR696" s="43"/>
      <c r="AS696" s="43"/>
      <c r="AW696" s="43"/>
      <c r="AY696" s="43"/>
      <c r="AZ696" s="43"/>
      <c r="BO696" s="43"/>
      <c r="BP696" s="43"/>
      <c r="BQ696" s="43"/>
      <c r="BR696" s="43"/>
    </row>
    <row r="697" spans="1:70" ht="37.5" customHeight="1" x14ac:dyDescent="0.25">
      <c r="A697" s="39"/>
      <c r="B697" s="40"/>
      <c r="C697" s="41"/>
      <c r="D697" s="39"/>
      <c r="E697" s="39"/>
      <c r="F697" s="39"/>
      <c r="G697" s="42"/>
      <c r="H697" s="43"/>
      <c r="I697" s="43"/>
      <c r="M697" s="43"/>
      <c r="AN697" s="43"/>
      <c r="AO697" s="43"/>
      <c r="AP697" s="43"/>
      <c r="AQ697" s="43"/>
      <c r="AR697" s="43"/>
      <c r="AS697" s="43"/>
      <c r="AW697" s="43"/>
      <c r="AY697" s="43"/>
      <c r="AZ697" s="43"/>
      <c r="BO697" s="43"/>
      <c r="BP697" s="43"/>
      <c r="BQ697" s="43"/>
      <c r="BR697" s="43"/>
    </row>
    <row r="698" spans="1:70" ht="37.5" customHeight="1" x14ac:dyDescent="0.25">
      <c r="A698" s="39"/>
      <c r="B698" s="40"/>
      <c r="C698" s="41"/>
      <c r="D698" s="39"/>
      <c r="E698" s="39"/>
      <c r="F698" s="39"/>
      <c r="G698" s="42"/>
      <c r="H698" s="43"/>
      <c r="I698" s="43"/>
      <c r="M698" s="43"/>
      <c r="AN698" s="43"/>
      <c r="AO698" s="43"/>
      <c r="AP698" s="43"/>
      <c r="AQ698" s="43"/>
      <c r="AR698" s="43"/>
      <c r="AS698" s="43"/>
      <c r="AW698" s="43"/>
      <c r="AY698" s="43"/>
      <c r="AZ698" s="43"/>
      <c r="BO698" s="43"/>
      <c r="BP698" s="43"/>
      <c r="BQ698" s="43"/>
      <c r="BR698" s="43"/>
    </row>
    <row r="699" spans="1:70" ht="37.5" customHeight="1" x14ac:dyDescent="0.25">
      <c r="A699" s="39"/>
      <c r="B699" s="40"/>
      <c r="C699" s="41"/>
      <c r="D699" s="39"/>
      <c r="E699" s="39"/>
      <c r="F699" s="39"/>
      <c r="G699" s="42"/>
      <c r="H699" s="43"/>
      <c r="I699" s="43"/>
      <c r="M699" s="43"/>
      <c r="AN699" s="43"/>
      <c r="AO699" s="43"/>
      <c r="AP699" s="43"/>
      <c r="AQ699" s="43"/>
      <c r="AR699" s="43"/>
      <c r="AS699" s="43"/>
      <c r="AW699" s="43"/>
      <c r="AY699" s="43"/>
      <c r="AZ699" s="43"/>
      <c r="BO699" s="43"/>
      <c r="BP699" s="43"/>
      <c r="BQ699" s="43"/>
      <c r="BR699" s="43"/>
    </row>
    <row r="700" spans="1:70" ht="37.5" customHeight="1" x14ac:dyDescent="0.25">
      <c r="A700" s="39"/>
      <c r="B700" s="40"/>
      <c r="C700" s="41"/>
      <c r="D700" s="39"/>
      <c r="E700" s="39"/>
      <c r="F700" s="39"/>
      <c r="G700" s="42"/>
      <c r="H700" s="43"/>
      <c r="I700" s="43"/>
      <c r="M700" s="43"/>
      <c r="AN700" s="43"/>
      <c r="AO700" s="43"/>
      <c r="AP700" s="43"/>
      <c r="AQ700" s="43"/>
      <c r="AR700" s="43"/>
      <c r="AS700" s="43"/>
      <c r="AW700" s="43"/>
      <c r="AY700" s="43"/>
      <c r="AZ700" s="43"/>
      <c r="BO700" s="43"/>
      <c r="BP700" s="43"/>
      <c r="BQ700" s="43"/>
      <c r="BR700" s="43"/>
    </row>
    <row r="701" spans="1:70" ht="37.5" customHeight="1" x14ac:dyDescent="0.25">
      <c r="A701" s="39"/>
      <c r="B701" s="40"/>
      <c r="C701" s="41"/>
      <c r="D701" s="39"/>
      <c r="E701" s="39"/>
      <c r="F701" s="39"/>
      <c r="G701" s="42"/>
      <c r="H701" s="43"/>
      <c r="I701" s="43"/>
      <c r="M701" s="43"/>
      <c r="AN701" s="43"/>
      <c r="AO701" s="43"/>
      <c r="AP701" s="43"/>
      <c r="AQ701" s="43"/>
      <c r="AR701" s="43"/>
      <c r="AS701" s="43"/>
      <c r="AW701" s="43"/>
      <c r="AY701" s="43"/>
      <c r="AZ701" s="43"/>
      <c r="BO701" s="43"/>
      <c r="BP701" s="43"/>
      <c r="BQ701" s="43"/>
      <c r="BR701" s="43"/>
    </row>
    <row r="702" spans="1:70" ht="37.5" customHeight="1" x14ac:dyDescent="0.25">
      <c r="A702" s="39"/>
      <c r="B702" s="40"/>
      <c r="C702" s="41"/>
      <c r="D702" s="39"/>
      <c r="E702" s="39"/>
      <c r="F702" s="39"/>
      <c r="G702" s="42"/>
      <c r="H702" s="43"/>
      <c r="I702" s="43"/>
      <c r="M702" s="43"/>
      <c r="AN702" s="43"/>
      <c r="AO702" s="43"/>
      <c r="AP702" s="43"/>
      <c r="AQ702" s="43"/>
      <c r="AR702" s="43"/>
      <c r="AS702" s="43"/>
      <c r="AW702" s="43"/>
      <c r="AY702" s="43"/>
      <c r="AZ702" s="43"/>
      <c r="BO702" s="43"/>
      <c r="BP702" s="43"/>
      <c r="BQ702" s="43"/>
      <c r="BR702" s="43"/>
    </row>
    <row r="703" spans="1:70" ht="37.5" customHeight="1" x14ac:dyDescent="0.25">
      <c r="A703" s="39"/>
      <c r="B703" s="40"/>
      <c r="C703" s="41"/>
      <c r="D703" s="39"/>
      <c r="E703" s="39"/>
      <c r="F703" s="39"/>
      <c r="G703" s="42"/>
      <c r="H703" s="43"/>
      <c r="I703" s="43"/>
      <c r="M703" s="43"/>
      <c r="AN703" s="43"/>
      <c r="AO703" s="43"/>
      <c r="AP703" s="43"/>
      <c r="AQ703" s="43"/>
      <c r="AR703" s="43"/>
      <c r="AS703" s="43"/>
      <c r="AW703" s="43"/>
      <c r="AY703" s="43"/>
      <c r="AZ703" s="43"/>
      <c r="BO703" s="43"/>
      <c r="BP703" s="43"/>
      <c r="BQ703" s="43"/>
      <c r="BR703" s="43"/>
    </row>
    <row r="704" spans="1:70" ht="37.5" customHeight="1" x14ac:dyDescent="0.25">
      <c r="A704" s="39"/>
      <c r="B704" s="40"/>
      <c r="C704" s="41"/>
      <c r="D704" s="39"/>
      <c r="E704" s="39"/>
      <c r="F704" s="39"/>
      <c r="G704" s="42"/>
      <c r="H704" s="43"/>
      <c r="I704" s="43"/>
      <c r="M704" s="43"/>
      <c r="AN704" s="43"/>
      <c r="AO704" s="43"/>
      <c r="AP704" s="43"/>
      <c r="AQ704" s="43"/>
      <c r="AR704" s="43"/>
      <c r="AS704" s="43"/>
      <c r="AW704" s="43"/>
      <c r="AY704" s="43"/>
      <c r="AZ704" s="43"/>
      <c r="BO704" s="43"/>
      <c r="BP704" s="43"/>
      <c r="BQ704" s="43"/>
      <c r="BR704" s="43"/>
    </row>
    <row r="705" spans="1:70" ht="37.5" customHeight="1" x14ac:dyDescent="0.25">
      <c r="A705" s="39"/>
      <c r="B705" s="40"/>
      <c r="C705" s="41"/>
      <c r="D705" s="39"/>
      <c r="E705" s="39"/>
      <c r="F705" s="39"/>
      <c r="G705" s="42"/>
      <c r="H705" s="43"/>
      <c r="I705" s="43"/>
      <c r="M705" s="43"/>
      <c r="AN705" s="43"/>
      <c r="AO705" s="43"/>
      <c r="AP705" s="43"/>
      <c r="AQ705" s="43"/>
      <c r="AR705" s="43"/>
      <c r="AS705" s="43"/>
      <c r="AW705" s="43"/>
      <c r="AY705" s="43"/>
      <c r="AZ705" s="43"/>
      <c r="BO705" s="43"/>
      <c r="BP705" s="43"/>
      <c r="BQ705" s="43"/>
      <c r="BR705" s="43"/>
    </row>
    <row r="706" spans="1:70" ht="37.5" customHeight="1" x14ac:dyDescent="0.25">
      <c r="A706" s="39"/>
      <c r="B706" s="40"/>
      <c r="C706" s="41"/>
      <c r="D706" s="39"/>
      <c r="E706" s="39"/>
      <c r="F706" s="39"/>
      <c r="G706" s="42"/>
      <c r="H706" s="43"/>
      <c r="I706" s="43"/>
      <c r="M706" s="43"/>
      <c r="AN706" s="43"/>
      <c r="AO706" s="43"/>
      <c r="AP706" s="43"/>
      <c r="AQ706" s="43"/>
      <c r="AR706" s="43"/>
      <c r="AS706" s="43"/>
      <c r="AW706" s="43"/>
      <c r="AY706" s="43"/>
      <c r="AZ706" s="43"/>
      <c r="BO706" s="43"/>
      <c r="BP706" s="43"/>
      <c r="BQ706" s="43"/>
      <c r="BR706" s="43"/>
    </row>
    <row r="707" spans="1:70" ht="37.5" customHeight="1" x14ac:dyDescent="0.25">
      <c r="A707" s="39"/>
      <c r="B707" s="40"/>
      <c r="C707" s="41"/>
      <c r="D707" s="39"/>
      <c r="E707" s="39"/>
      <c r="F707" s="39"/>
      <c r="G707" s="42"/>
      <c r="H707" s="43"/>
      <c r="I707" s="43"/>
      <c r="M707" s="43"/>
      <c r="AN707" s="43"/>
      <c r="AO707" s="43"/>
      <c r="AP707" s="43"/>
      <c r="AQ707" s="43"/>
      <c r="AR707" s="43"/>
      <c r="AS707" s="43"/>
      <c r="AW707" s="43"/>
      <c r="AY707" s="43"/>
      <c r="AZ707" s="43"/>
      <c r="BO707" s="43"/>
      <c r="BP707" s="43"/>
      <c r="BQ707" s="43"/>
      <c r="BR707" s="43"/>
    </row>
    <row r="708" spans="1:70" ht="37.5" customHeight="1" x14ac:dyDescent="0.25">
      <c r="A708" s="39"/>
      <c r="B708" s="40"/>
      <c r="C708" s="41"/>
      <c r="D708" s="39"/>
      <c r="E708" s="39"/>
      <c r="F708" s="39"/>
      <c r="G708" s="42"/>
      <c r="H708" s="43"/>
      <c r="I708" s="43"/>
      <c r="M708" s="43"/>
      <c r="AN708" s="43"/>
      <c r="AO708" s="43"/>
      <c r="AP708" s="43"/>
      <c r="AQ708" s="43"/>
      <c r="AR708" s="43"/>
      <c r="AS708" s="43"/>
      <c r="AW708" s="43"/>
      <c r="AY708" s="43"/>
      <c r="AZ708" s="43"/>
      <c r="BO708" s="43"/>
      <c r="BP708" s="43"/>
      <c r="BQ708" s="43"/>
      <c r="BR708" s="43"/>
    </row>
    <row r="709" spans="1:70" ht="37.5" customHeight="1" x14ac:dyDescent="0.25">
      <c r="A709" s="39"/>
      <c r="B709" s="40"/>
      <c r="C709" s="41"/>
      <c r="D709" s="39"/>
      <c r="E709" s="39"/>
      <c r="F709" s="39"/>
      <c r="G709" s="42"/>
      <c r="H709" s="43"/>
      <c r="I709" s="43"/>
      <c r="M709" s="43"/>
      <c r="AN709" s="43"/>
      <c r="AO709" s="43"/>
      <c r="AP709" s="43"/>
      <c r="AQ709" s="43"/>
      <c r="AR709" s="43"/>
      <c r="AS709" s="43"/>
      <c r="AW709" s="43"/>
      <c r="AY709" s="43"/>
      <c r="AZ709" s="43"/>
      <c r="BO709" s="43"/>
      <c r="BP709" s="43"/>
      <c r="BQ709" s="43"/>
      <c r="BR709" s="43"/>
    </row>
    <row r="710" spans="1:70" ht="37.5" customHeight="1" x14ac:dyDescent="0.25">
      <c r="A710" s="39"/>
      <c r="B710" s="40"/>
      <c r="C710" s="41"/>
      <c r="D710" s="39"/>
      <c r="E710" s="39"/>
      <c r="F710" s="39"/>
      <c r="G710" s="42"/>
      <c r="H710" s="43"/>
      <c r="I710" s="43"/>
      <c r="M710" s="43"/>
      <c r="AN710" s="43"/>
      <c r="AO710" s="43"/>
      <c r="AP710" s="43"/>
      <c r="AQ710" s="43"/>
      <c r="AR710" s="43"/>
      <c r="AS710" s="43"/>
      <c r="AW710" s="43"/>
      <c r="AY710" s="43"/>
      <c r="AZ710" s="43"/>
      <c r="BO710" s="43"/>
      <c r="BP710" s="43"/>
      <c r="BQ710" s="43"/>
      <c r="BR710" s="43"/>
    </row>
    <row r="711" spans="1:70" ht="37.5" customHeight="1" x14ac:dyDescent="0.25">
      <c r="A711" s="39"/>
      <c r="B711" s="40"/>
      <c r="C711" s="41"/>
      <c r="D711" s="39"/>
      <c r="E711" s="39"/>
      <c r="F711" s="39"/>
      <c r="G711" s="42"/>
      <c r="H711" s="43"/>
      <c r="I711" s="43"/>
      <c r="M711" s="43"/>
      <c r="AN711" s="43"/>
      <c r="AO711" s="43"/>
      <c r="AP711" s="43"/>
      <c r="AQ711" s="43"/>
      <c r="AR711" s="43"/>
      <c r="AS711" s="43"/>
      <c r="AW711" s="43"/>
      <c r="AY711" s="43"/>
      <c r="AZ711" s="43"/>
      <c r="BO711" s="43"/>
      <c r="BP711" s="43"/>
      <c r="BQ711" s="43"/>
      <c r="BR711" s="43"/>
    </row>
    <row r="712" spans="1:70" ht="37.5" customHeight="1" x14ac:dyDescent="0.25">
      <c r="A712" s="39"/>
      <c r="B712" s="40"/>
      <c r="C712" s="41"/>
      <c r="D712" s="39"/>
      <c r="E712" s="39"/>
      <c r="F712" s="39"/>
      <c r="G712" s="42"/>
      <c r="H712" s="43"/>
      <c r="I712" s="43"/>
      <c r="M712" s="43"/>
      <c r="AN712" s="43"/>
      <c r="AO712" s="43"/>
      <c r="AP712" s="43"/>
      <c r="AQ712" s="43"/>
      <c r="AR712" s="43"/>
      <c r="AS712" s="43"/>
      <c r="AW712" s="43"/>
      <c r="AY712" s="43"/>
      <c r="AZ712" s="43"/>
      <c r="BO712" s="43"/>
      <c r="BP712" s="43"/>
      <c r="BQ712" s="43"/>
      <c r="BR712" s="43"/>
    </row>
    <row r="713" spans="1:70" ht="37.5" customHeight="1" x14ac:dyDescent="0.25">
      <c r="A713" s="39"/>
      <c r="B713" s="40"/>
      <c r="C713" s="41"/>
      <c r="D713" s="39"/>
      <c r="E713" s="39"/>
      <c r="F713" s="39"/>
      <c r="G713" s="42"/>
      <c r="H713" s="43"/>
      <c r="I713" s="43"/>
      <c r="M713" s="43"/>
      <c r="AN713" s="43"/>
      <c r="AO713" s="43"/>
      <c r="AP713" s="43"/>
      <c r="AQ713" s="43"/>
      <c r="AR713" s="43"/>
      <c r="AS713" s="43"/>
      <c r="AW713" s="43"/>
      <c r="AY713" s="43"/>
      <c r="AZ713" s="43"/>
      <c r="BO713" s="43"/>
      <c r="BP713" s="43"/>
      <c r="BQ713" s="43"/>
      <c r="BR713" s="43"/>
    </row>
    <row r="714" spans="1:70" ht="37.5" customHeight="1" x14ac:dyDescent="0.25">
      <c r="A714" s="39"/>
      <c r="B714" s="40"/>
      <c r="C714" s="41"/>
      <c r="D714" s="39"/>
      <c r="E714" s="39"/>
      <c r="F714" s="39"/>
      <c r="G714" s="42"/>
      <c r="H714" s="43"/>
      <c r="I714" s="43"/>
      <c r="M714" s="43"/>
      <c r="AN714" s="43"/>
      <c r="AO714" s="43"/>
      <c r="AP714" s="43"/>
      <c r="AQ714" s="43"/>
      <c r="AR714" s="43"/>
      <c r="AS714" s="43"/>
      <c r="AW714" s="43"/>
      <c r="AY714" s="43"/>
      <c r="AZ714" s="43"/>
      <c r="BO714" s="43"/>
      <c r="BP714" s="43"/>
      <c r="BQ714" s="43"/>
      <c r="BR714" s="43"/>
    </row>
    <row r="715" spans="1:70" ht="37.5" customHeight="1" x14ac:dyDescent="0.25">
      <c r="A715" s="39"/>
      <c r="B715" s="40"/>
      <c r="C715" s="41"/>
      <c r="D715" s="39"/>
      <c r="E715" s="39"/>
      <c r="F715" s="39"/>
      <c r="G715" s="42"/>
      <c r="H715" s="43"/>
      <c r="I715" s="43"/>
      <c r="M715" s="43"/>
      <c r="AN715" s="43"/>
      <c r="AO715" s="43"/>
      <c r="AP715" s="43"/>
      <c r="AQ715" s="43"/>
      <c r="AR715" s="43"/>
      <c r="AS715" s="43"/>
      <c r="AW715" s="43"/>
      <c r="AY715" s="43"/>
      <c r="AZ715" s="43"/>
      <c r="BO715" s="43"/>
      <c r="BP715" s="43"/>
      <c r="BQ715" s="43"/>
      <c r="BR715" s="43"/>
    </row>
    <row r="716" spans="1:70" ht="37.5" customHeight="1" x14ac:dyDescent="0.25">
      <c r="A716" s="39"/>
      <c r="B716" s="40"/>
      <c r="C716" s="41"/>
      <c r="D716" s="39"/>
      <c r="E716" s="39"/>
      <c r="F716" s="39"/>
      <c r="G716" s="42"/>
      <c r="H716" s="43"/>
      <c r="I716" s="43"/>
      <c r="M716" s="43"/>
      <c r="AN716" s="43"/>
      <c r="AO716" s="43"/>
      <c r="AP716" s="43"/>
      <c r="AQ716" s="43"/>
      <c r="AR716" s="43"/>
      <c r="AS716" s="43"/>
      <c r="AW716" s="43"/>
      <c r="AY716" s="43"/>
      <c r="AZ716" s="43"/>
      <c r="BO716" s="43"/>
      <c r="BP716" s="43"/>
      <c r="BQ716" s="43"/>
      <c r="BR716" s="43"/>
    </row>
    <row r="717" spans="1:70" ht="37.5" customHeight="1" x14ac:dyDescent="0.25">
      <c r="A717" s="39"/>
      <c r="B717" s="40"/>
      <c r="C717" s="41"/>
      <c r="D717" s="39"/>
      <c r="E717" s="39"/>
      <c r="F717" s="39"/>
      <c r="G717" s="42"/>
      <c r="H717" s="43"/>
      <c r="I717" s="43"/>
      <c r="M717" s="43"/>
      <c r="AN717" s="43"/>
      <c r="AO717" s="43"/>
      <c r="AP717" s="43"/>
      <c r="AQ717" s="43"/>
      <c r="AR717" s="43"/>
      <c r="AS717" s="43"/>
      <c r="AW717" s="43"/>
      <c r="AY717" s="43"/>
      <c r="AZ717" s="43"/>
      <c r="BO717" s="43"/>
      <c r="BP717" s="43"/>
      <c r="BQ717" s="43"/>
      <c r="BR717" s="43"/>
    </row>
    <row r="718" spans="1:70" ht="37.5" customHeight="1" x14ac:dyDescent="0.25">
      <c r="A718" s="39"/>
      <c r="B718" s="40"/>
      <c r="C718" s="41"/>
      <c r="D718" s="39"/>
      <c r="E718" s="39"/>
      <c r="F718" s="39"/>
      <c r="G718" s="42"/>
      <c r="H718" s="43"/>
      <c r="I718" s="43"/>
      <c r="M718" s="43"/>
      <c r="AN718" s="43"/>
      <c r="AO718" s="43"/>
      <c r="AP718" s="43"/>
      <c r="AQ718" s="43"/>
      <c r="AR718" s="43"/>
      <c r="AS718" s="43"/>
      <c r="AW718" s="43"/>
      <c r="AY718" s="43"/>
      <c r="AZ718" s="43"/>
      <c r="BO718" s="43"/>
      <c r="BP718" s="43"/>
      <c r="BQ718" s="43"/>
      <c r="BR718" s="43"/>
    </row>
    <row r="719" spans="1:70" ht="37.5" customHeight="1" x14ac:dyDescent="0.25">
      <c r="A719" s="39"/>
      <c r="B719" s="40"/>
      <c r="C719" s="41"/>
      <c r="D719" s="39"/>
      <c r="E719" s="39"/>
      <c r="F719" s="39"/>
      <c r="G719" s="42"/>
      <c r="H719" s="43"/>
      <c r="I719" s="43"/>
      <c r="M719" s="43"/>
      <c r="AN719" s="43"/>
      <c r="AO719" s="43"/>
      <c r="AP719" s="43"/>
      <c r="AQ719" s="43"/>
      <c r="AR719" s="43"/>
      <c r="AS719" s="43"/>
      <c r="AW719" s="43"/>
      <c r="AY719" s="43"/>
      <c r="AZ719" s="43"/>
      <c r="BO719" s="43"/>
      <c r="BP719" s="43"/>
      <c r="BQ719" s="43"/>
      <c r="BR719" s="43"/>
    </row>
    <row r="720" spans="1:70" ht="37.5" customHeight="1" x14ac:dyDescent="0.25">
      <c r="A720" s="39"/>
      <c r="B720" s="40"/>
      <c r="C720" s="41"/>
      <c r="D720" s="39"/>
      <c r="E720" s="39"/>
      <c r="F720" s="39"/>
      <c r="G720" s="42"/>
      <c r="H720" s="43"/>
      <c r="I720" s="43"/>
      <c r="M720" s="43"/>
      <c r="AN720" s="43"/>
      <c r="AO720" s="43"/>
      <c r="AP720" s="43"/>
      <c r="AQ720" s="43"/>
      <c r="AR720" s="43"/>
      <c r="AS720" s="43"/>
      <c r="AW720" s="43"/>
      <c r="AY720" s="43"/>
      <c r="AZ720" s="43"/>
      <c r="BO720" s="43"/>
      <c r="BP720" s="43"/>
      <c r="BQ720" s="43"/>
      <c r="BR720" s="43"/>
    </row>
    <row r="721" spans="1:70" ht="37.5" customHeight="1" x14ac:dyDescent="0.25">
      <c r="A721" s="39"/>
      <c r="B721" s="40"/>
      <c r="C721" s="41"/>
      <c r="D721" s="39"/>
      <c r="E721" s="39"/>
      <c r="F721" s="39"/>
      <c r="G721" s="42"/>
      <c r="H721" s="43"/>
      <c r="I721" s="43"/>
      <c r="M721" s="43"/>
      <c r="AN721" s="43"/>
      <c r="AO721" s="43"/>
      <c r="AP721" s="43"/>
      <c r="AQ721" s="43"/>
      <c r="AR721" s="43"/>
      <c r="AS721" s="43"/>
      <c r="AW721" s="43"/>
      <c r="AY721" s="43"/>
      <c r="AZ721" s="43"/>
      <c r="BO721" s="43"/>
      <c r="BP721" s="43"/>
      <c r="BQ721" s="43"/>
      <c r="BR721" s="43"/>
    </row>
    <row r="722" spans="1:70" ht="37.5" customHeight="1" x14ac:dyDescent="0.25">
      <c r="A722" s="39"/>
      <c r="B722" s="40"/>
      <c r="C722" s="41"/>
      <c r="D722" s="39"/>
      <c r="E722" s="39"/>
      <c r="F722" s="39"/>
      <c r="G722" s="42"/>
      <c r="H722" s="43"/>
      <c r="I722" s="43"/>
      <c r="M722" s="43"/>
      <c r="AN722" s="43"/>
      <c r="AO722" s="43"/>
      <c r="AP722" s="43"/>
      <c r="AQ722" s="43"/>
      <c r="AR722" s="43"/>
      <c r="AS722" s="43"/>
      <c r="AW722" s="43"/>
      <c r="AY722" s="43"/>
      <c r="AZ722" s="43"/>
      <c r="BO722" s="43"/>
      <c r="BP722" s="43"/>
      <c r="BQ722" s="43"/>
      <c r="BR722" s="43"/>
    </row>
    <row r="723" spans="1:70" ht="37.5" customHeight="1" x14ac:dyDescent="0.25">
      <c r="A723" s="39"/>
      <c r="B723" s="40"/>
      <c r="C723" s="41"/>
      <c r="D723" s="39"/>
      <c r="E723" s="39"/>
      <c r="F723" s="39"/>
      <c r="G723" s="42"/>
      <c r="H723" s="43"/>
      <c r="I723" s="43"/>
      <c r="M723" s="43"/>
      <c r="AN723" s="43"/>
      <c r="AO723" s="43"/>
      <c r="AP723" s="43"/>
      <c r="AQ723" s="43"/>
      <c r="AR723" s="43"/>
      <c r="AS723" s="43"/>
      <c r="AW723" s="43"/>
      <c r="AY723" s="43"/>
      <c r="AZ723" s="43"/>
      <c r="BO723" s="43"/>
      <c r="BP723" s="43"/>
      <c r="BQ723" s="43"/>
      <c r="BR723" s="43"/>
    </row>
    <row r="724" spans="1:70" ht="37.5" customHeight="1" x14ac:dyDescent="0.25">
      <c r="A724" s="39"/>
      <c r="B724" s="40"/>
      <c r="C724" s="41"/>
      <c r="D724" s="39"/>
      <c r="E724" s="39"/>
      <c r="F724" s="39"/>
      <c r="G724" s="42"/>
      <c r="H724" s="43"/>
      <c r="I724" s="43"/>
      <c r="M724" s="43"/>
      <c r="AN724" s="43"/>
      <c r="AO724" s="43"/>
      <c r="AP724" s="43"/>
      <c r="AQ724" s="43"/>
      <c r="AR724" s="43"/>
      <c r="AS724" s="43"/>
      <c r="AW724" s="43"/>
      <c r="AY724" s="43"/>
      <c r="AZ724" s="43"/>
      <c r="BO724" s="43"/>
      <c r="BP724" s="43"/>
      <c r="BQ724" s="43"/>
      <c r="BR724" s="43"/>
    </row>
    <row r="725" spans="1:70" ht="37.5" customHeight="1" x14ac:dyDescent="0.25">
      <c r="A725" s="39"/>
      <c r="B725" s="40"/>
      <c r="C725" s="41"/>
      <c r="D725" s="39"/>
      <c r="E725" s="39"/>
      <c r="F725" s="39"/>
      <c r="G725" s="42"/>
      <c r="H725" s="43"/>
      <c r="I725" s="43"/>
      <c r="M725" s="43"/>
      <c r="AN725" s="43"/>
      <c r="AO725" s="43"/>
      <c r="AP725" s="43"/>
      <c r="AQ725" s="43"/>
      <c r="AR725" s="43"/>
      <c r="AS725" s="43"/>
      <c r="AW725" s="43"/>
      <c r="AY725" s="43"/>
      <c r="AZ725" s="43"/>
      <c r="BO725" s="43"/>
      <c r="BP725" s="43"/>
      <c r="BQ725" s="43"/>
      <c r="BR725" s="43"/>
    </row>
    <row r="726" spans="1:70" ht="37.5" customHeight="1" x14ac:dyDescent="0.25">
      <c r="A726" s="39"/>
      <c r="B726" s="40"/>
      <c r="C726" s="41"/>
      <c r="D726" s="39"/>
      <c r="E726" s="39"/>
      <c r="F726" s="39"/>
      <c r="G726" s="42"/>
      <c r="H726" s="43"/>
      <c r="I726" s="43"/>
      <c r="M726" s="43"/>
      <c r="AN726" s="43"/>
      <c r="AO726" s="43"/>
      <c r="AP726" s="43"/>
      <c r="AQ726" s="43"/>
      <c r="AR726" s="43"/>
      <c r="AS726" s="43"/>
      <c r="AW726" s="43"/>
      <c r="AY726" s="43"/>
      <c r="AZ726" s="43"/>
      <c r="BO726" s="43"/>
      <c r="BP726" s="43"/>
      <c r="BQ726" s="43"/>
      <c r="BR726" s="43"/>
    </row>
    <row r="727" spans="1:70" ht="37.5" customHeight="1" x14ac:dyDescent="0.25">
      <c r="A727" s="39"/>
      <c r="B727" s="40"/>
      <c r="C727" s="41"/>
      <c r="D727" s="39"/>
      <c r="E727" s="39"/>
      <c r="F727" s="39"/>
      <c r="G727" s="42"/>
      <c r="H727" s="43"/>
      <c r="I727" s="43"/>
      <c r="M727" s="43"/>
      <c r="AN727" s="43"/>
      <c r="AO727" s="43"/>
      <c r="AP727" s="43"/>
      <c r="AQ727" s="43"/>
      <c r="AR727" s="43"/>
      <c r="AS727" s="43"/>
      <c r="AW727" s="43"/>
      <c r="AY727" s="43"/>
      <c r="AZ727" s="43"/>
      <c r="BO727" s="43"/>
      <c r="BP727" s="43"/>
      <c r="BQ727" s="43"/>
      <c r="BR727" s="43"/>
    </row>
    <row r="728" spans="1:70" ht="37.5" customHeight="1" x14ac:dyDescent="0.25">
      <c r="A728" s="39"/>
      <c r="B728" s="40"/>
      <c r="C728" s="41"/>
      <c r="D728" s="39"/>
      <c r="E728" s="39"/>
      <c r="F728" s="39"/>
      <c r="G728" s="42"/>
      <c r="H728" s="43"/>
      <c r="I728" s="43"/>
      <c r="M728" s="43"/>
      <c r="AN728" s="43"/>
      <c r="AO728" s="43"/>
      <c r="AP728" s="43"/>
      <c r="AQ728" s="43"/>
      <c r="AR728" s="43"/>
      <c r="AS728" s="43"/>
      <c r="AW728" s="43"/>
      <c r="AY728" s="43"/>
      <c r="AZ728" s="43"/>
      <c r="BO728" s="43"/>
      <c r="BP728" s="43"/>
      <c r="BQ728" s="43"/>
      <c r="BR728" s="43"/>
    </row>
    <row r="729" spans="1:70" ht="37.5" customHeight="1" x14ac:dyDescent="0.25">
      <c r="A729" s="39"/>
      <c r="B729" s="40"/>
      <c r="C729" s="41"/>
      <c r="D729" s="39"/>
      <c r="E729" s="39"/>
      <c r="F729" s="39"/>
      <c r="G729" s="42"/>
      <c r="H729" s="43"/>
      <c r="I729" s="43"/>
      <c r="M729" s="43"/>
      <c r="AN729" s="43"/>
      <c r="AO729" s="43"/>
      <c r="AP729" s="43"/>
      <c r="AQ729" s="43"/>
      <c r="AR729" s="43"/>
      <c r="AS729" s="43"/>
      <c r="AW729" s="43"/>
      <c r="AY729" s="43"/>
      <c r="AZ729" s="43"/>
      <c r="BO729" s="43"/>
      <c r="BP729" s="43"/>
      <c r="BQ729" s="43"/>
      <c r="BR729" s="43"/>
    </row>
    <row r="730" spans="1:70" ht="37.5" customHeight="1" x14ac:dyDescent="0.25">
      <c r="A730" s="39"/>
      <c r="B730" s="40"/>
      <c r="C730" s="41"/>
      <c r="D730" s="39"/>
      <c r="E730" s="39"/>
      <c r="F730" s="39"/>
      <c r="G730" s="42"/>
      <c r="H730" s="43"/>
      <c r="I730" s="43"/>
      <c r="M730" s="43"/>
      <c r="AN730" s="43"/>
      <c r="AO730" s="43"/>
      <c r="AP730" s="43"/>
      <c r="AQ730" s="43"/>
      <c r="AR730" s="43"/>
      <c r="AS730" s="43"/>
      <c r="AW730" s="43"/>
      <c r="AY730" s="43"/>
      <c r="AZ730" s="43"/>
      <c r="BO730" s="43"/>
      <c r="BP730" s="43"/>
      <c r="BQ730" s="43"/>
      <c r="BR730" s="43"/>
    </row>
    <row r="731" spans="1:70" ht="37.5" customHeight="1" x14ac:dyDescent="0.25">
      <c r="A731" s="39"/>
      <c r="B731" s="40"/>
      <c r="C731" s="41"/>
      <c r="D731" s="39"/>
      <c r="E731" s="39"/>
      <c r="F731" s="39"/>
      <c r="G731" s="42"/>
      <c r="H731" s="43"/>
      <c r="I731" s="43"/>
      <c r="M731" s="43"/>
      <c r="AN731" s="43"/>
      <c r="AO731" s="43"/>
      <c r="AP731" s="43"/>
      <c r="AQ731" s="43"/>
      <c r="AR731" s="43"/>
      <c r="AS731" s="43"/>
      <c r="AW731" s="43"/>
      <c r="AY731" s="43"/>
      <c r="AZ731" s="43"/>
      <c r="BO731" s="43"/>
      <c r="BP731" s="43"/>
      <c r="BQ731" s="43"/>
      <c r="BR731" s="43"/>
    </row>
    <row r="732" spans="1:70" ht="37.5" customHeight="1" x14ac:dyDescent="0.25">
      <c r="A732" s="39"/>
      <c r="B732" s="40"/>
      <c r="C732" s="41"/>
      <c r="D732" s="39"/>
      <c r="E732" s="39"/>
      <c r="F732" s="39"/>
      <c r="G732" s="42"/>
      <c r="H732" s="43"/>
      <c r="I732" s="43"/>
      <c r="M732" s="43"/>
      <c r="AN732" s="43"/>
      <c r="AO732" s="43"/>
      <c r="AP732" s="43"/>
      <c r="AQ732" s="43"/>
      <c r="AR732" s="43"/>
      <c r="AS732" s="43"/>
      <c r="AW732" s="43"/>
      <c r="AY732" s="43"/>
      <c r="AZ732" s="43"/>
      <c r="BO732" s="43"/>
      <c r="BP732" s="43"/>
      <c r="BQ732" s="43"/>
      <c r="BR732" s="43"/>
    </row>
    <row r="733" spans="1:70" ht="37.5" customHeight="1" x14ac:dyDescent="0.25">
      <c r="A733" s="39"/>
      <c r="B733" s="40"/>
      <c r="C733" s="41"/>
      <c r="D733" s="39"/>
      <c r="E733" s="39"/>
      <c r="F733" s="39"/>
      <c r="G733" s="42"/>
      <c r="H733" s="43"/>
      <c r="I733" s="43"/>
      <c r="M733" s="43"/>
      <c r="AN733" s="43"/>
      <c r="AO733" s="43"/>
      <c r="AP733" s="43"/>
      <c r="AQ733" s="43"/>
      <c r="AR733" s="43"/>
      <c r="AS733" s="43"/>
      <c r="AW733" s="43"/>
      <c r="AY733" s="43"/>
      <c r="AZ733" s="43"/>
      <c r="BO733" s="43"/>
      <c r="BP733" s="43"/>
      <c r="BQ733" s="43"/>
      <c r="BR733" s="43"/>
    </row>
    <row r="734" spans="1:70" ht="37.5" customHeight="1" x14ac:dyDescent="0.25">
      <c r="A734" s="39"/>
      <c r="B734" s="40"/>
      <c r="C734" s="41"/>
      <c r="D734" s="39"/>
      <c r="E734" s="39"/>
      <c r="F734" s="39"/>
      <c r="G734" s="42"/>
      <c r="H734" s="43"/>
      <c r="I734" s="43"/>
      <c r="M734" s="43"/>
      <c r="AN734" s="43"/>
      <c r="AO734" s="43"/>
      <c r="AP734" s="43"/>
      <c r="AQ734" s="43"/>
      <c r="AR734" s="43"/>
      <c r="AS734" s="43"/>
      <c r="AW734" s="43"/>
      <c r="AY734" s="43"/>
      <c r="AZ734" s="43"/>
      <c r="BO734" s="43"/>
      <c r="BP734" s="43"/>
      <c r="BQ734" s="43"/>
      <c r="BR734" s="43"/>
    </row>
    <row r="735" spans="1:70" ht="37.5" customHeight="1" x14ac:dyDescent="0.25">
      <c r="A735" s="39"/>
      <c r="B735" s="40"/>
      <c r="C735" s="41"/>
      <c r="D735" s="39"/>
      <c r="E735" s="39"/>
      <c r="F735" s="39"/>
      <c r="G735" s="42"/>
      <c r="H735" s="43"/>
      <c r="I735" s="43"/>
      <c r="M735" s="43"/>
      <c r="AN735" s="43"/>
      <c r="AO735" s="43"/>
      <c r="AP735" s="43"/>
      <c r="AQ735" s="43"/>
      <c r="AR735" s="43"/>
      <c r="AS735" s="43"/>
      <c r="AW735" s="43"/>
      <c r="AY735" s="43"/>
      <c r="AZ735" s="43"/>
      <c r="BO735" s="43"/>
      <c r="BP735" s="43"/>
      <c r="BQ735" s="43"/>
      <c r="BR735" s="43"/>
    </row>
    <row r="736" spans="1:70" ht="37.5" customHeight="1" x14ac:dyDescent="0.25">
      <c r="A736" s="39"/>
      <c r="B736" s="40"/>
      <c r="C736" s="41"/>
      <c r="D736" s="39"/>
      <c r="E736" s="39"/>
      <c r="F736" s="39"/>
      <c r="G736" s="42"/>
      <c r="H736" s="43"/>
      <c r="I736" s="43"/>
      <c r="M736" s="43"/>
      <c r="AN736" s="43"/>
      <c r="AO736" s="43"/>
      <c r="AP736" s="43"/>
      <c r="AQ736" s="43"/>
      <c r="AR736" s="43"/>
      <c r="AS736" s="43"/>
      <c r="AW736" s="43"/>
      <c r="AY736" s="43"/>
      <c r="AZ736" s="43"/>
      <c r="BO736" s="43"/>
      <c r="BP736" s="43"/>
      <c r="BQ736" s="43"/>
      <c r="BR736" s="43"/>
    </row>
    <row r="737" spans="1:70" ht="37.5" customHeight="1" x14ac:dyDescent="0.25">
      <c r="A737" s="39"/>
      <c r="B737" s="40"/>
      <c r="C737" s="41"/>
      <c r="D737" s="39"/>
      <c r="E737" s="39"/>
      <c r="F737" s="39"/>
      <c r="G737" s="42"/>
      <c r="H737" s="43"/>
      <c r="I737" s="43"/>
      <c r="M737" s="43"/>
      <c r="AN737" s="43"/>
      <c r="AO737" s="43"/>
      <c r="AP737" s="43"/>
      <c r="AQ737" s="43"/>
      <c r="AR737" s="43"/>
      <c r="AS737" s="43"/>
      <c r="AW737" s="43"/>
      <c r="AY737" s="43"/>
      <c r="AZ737" s="43"/>
      <c r="BO737" s="43"/>
      <c r="BP737" s="43"/>
      <c r="BQ737" s="43"/>
      <c r="BR737" s="43"/>
    </row>
    <row r="738" spans="1:70" ht="37.5" customHeight="1" x14ac:dyDescent="0.25">
      <c r="A738" s="39"/>
      <c r="B738" s="40"/>
      <c r="C738" s="41"/>
      <c r="D738" s="39"/>
      <c r="E738" s="39"/>
      <c r="F738" s="39"/>
      <c r="G738" s="42"/>
      <c r="H738" s="43"/>
      <c r="I738" s="43"/>
      <c r="M738" s="43"/>
      <c r="AN738" s="43"/>
      <c r="AO738" s="43"/>
      <c r="AP738" s="43"/>
      <c r="AQ738" s="43"/>
      <c r="AR738" s="43"/>
      <c r="AS738" s="43"/>
      <c r="AW738" s="43"/>
      <c r="AY738" s="43"/>
      <c r="AZ738" s="43"/>
      <c r="BO738" s="43"/>
      <c r="BP738" s="43"/>
      <c r="BQ738" s="43"/>
      <c r="BR738" s="43"/>
    </row>
    <row r="739" spans="1:70" ht="37.5" customHeight="1" x14ac:dyDescent="0.25">
      <c r="A739" s="39"/>
      <c r="B739" s="40"/>
      <c r="C739" s="41"/>
      <c r="D739" s="39"/>
      <c r="E739" s="39"/>
      <c r="F739" s="39"/>
      <c r="G739" s="42"/>
      <c r="H739" s="43"/>
      <c r="I739" s="43"/>
      <c r="M739" s="43"/>
      <c r="AN739" s="43"/>
      <c r="AO739" s="43"/>
      <c r="AP739" s="43"/>
      <c r="AQ739" s="43"/>
      <c r="AR739" s="43"/>
      <c r="AS739" s="43"/>
      <c r="AW739" s="43"/>
      <c r="AY739" s="43"/>
      <c r="AZ739" s="43"/>
      <c r="BO739" s="43"/>
      <c r="BP739" s="43"/>
      <c r="BQ739" s="43"/>
      <c r="BR739" s="43"/>
    </row>
    <row r="740" spans="1:70" ht="37.5" customHeight="1" x14ac:dyDescent="0.25">
      <c r="A740" s="39"/>
      <c r="B740" s="40"/>
      <c r="C740" s="41"/>
      <c r="D740" s="39"/>
      <c r="E740" s="39"/>
      <c r="F740" s="39"/>
      <c r="G740" s="42"/>
      <c r="H740" s="43"/>
      <c r="I740" s="43"/>
      <c r="M740" s="43"/>
      <c r="AN740" s="43"/>
      <c r="AO740" s="43"/>
      <c r="AP740" s="43"/>
      <c r="AQ740" s="43"/>
      <c r="AR740" s="43"/>
      <c r="AS740" s="43"/>
      <c r="AW740" s="43"/>
      <c r="AY740" s="43"/>
      <c r="AZ740" s="43"/>
      <c r="BO740" s="43"/>
      <c r="BP740" s="43"/>
      <c r="BQ740" s="43"/>
      <c r="BR740" s="43"/>
    </row>
    <row r="741" spans="1:70" ht="37.5" customHeight="1" x14ac:dyDescent="0.25">
      <c r="A741" s="39"/>
      <c r="B741" s="40"/>
      <c r="C741" s="41"/>
      <c r="D741" s="39"/>
      <c r="E741" s="39"/>
      <c r="F741" s="39"/>
      <c r="G741" s="42"/>
      <c r="H741" s="43"/>
      <c r="I741" s="43"/>
      <c r="M741" s="43"/>
      <c r="AN741" s="43"/>
      <c r="AO741" s="43"/>
      <c r="AP741" s="43"/>
      <c r="AQ741" s="43"/>
      <c r="AR741" s="43"/>
      <c r="AS741" s="43"/>
      <c r="AW741" s="43"/>
      <c r="AY741" s="43"/>
      <c r="AZ741" s="43"/>
      <c r="BO741" s="43"/>
      <c r="BP741" s="43"/>
      <c r="BQ741" s="43"/>
      <c r="BR741" s="43"/>
    </row>
    <row r="742" spans="1:70" ht="37.5" customHeight="1" x14ac:dyDescent="0.25">
      <c r="A742" s="39"/>
      <c r="B742" s="40"/>
      <c r="C742" s="41"/>
      <c r="D742" s="39"/>
      <c r="E742" s="39"/>
      <c r="F742" s="39"/>
      <c r="G742" s="42"/>
      <c r="H742" s="43"/>
      <c r="I742" s="43"/>
      <c r="M742" s="43"/>
      <c r="AN742" s="43"/>
      <c r="AO742" s="43"/>
      <c r="AP742" s="43"/>
      <c r="AQ742" s="43"/>
      <c r="AR742" s="43"/>
      <c r="AS742" s="43"/>
      <c r="AW742" s="43"/>
      <c r="AY742" s="43"/>
      <c r="AZ742" s="43"/>
      <c r="BO742" s="43"/>
      <c r="BP742" s="43"/>
      <c r="BQ742" s="43"/>
      <c r="BR742" s="43"/>
    </row>
    <row r="743" spans="1:70" ht="37.5" customHeight="1" x14ac:dyDescent="0.25">
      <c r="A743" s="39"/>
      <c r="B743" s="40"/>
      <c r="C743" s="41"/>
      <c r="D743" s="39"/>
      <c r="E743" s="39"/>
      <c r="F743" s="39"/>
      <c r="G743" s="42"/>
      <c r="H743" s="43"/>
      <c r="I743" s="43"/>
      <c r="M743" s="43"/>
      <c r="AN743" s="43"/>
      <c r="AO743" s="43"/>
      <c r="AP743" s="43"/>
      <c r="AQ743" s="43"/>
      <c r="AR743" s="43"/>
      <c r="AS743" s="43"/>
      <c r="AW743" s="43"/>
      <c r="AY743" s="43"/>
      <c r="AZ743" s="43"/>
      <c r="BO743" s="43"/>
      <c r="BP743" s="43"/>
      <c r="BQ743" s="43"/>
      <c r="BR743" s="43"/>
    </row>
    <row r="744" spans="1:70" ht="37.5" customHeight="1" x14ac:dyDescent="0.25">
      <c r="A744" s="39"/>
      <c r="B744" s="40"/>
      <c r="C744" s="41"/>
      <c r="D744" s="39"/>
      <c r="E744" s="39"/>
      <c r="F744" s="39"/>
      <c r="G744" s="42"/>
      <c r="H744" s="43"/>
      <c r="I744" s="43"/>
      <c r="M744" s="43"/>
      <c r="AN744" s="43"/>
      <c r="AO744" s="43"/>
      <c r="AP744" s="43"/>
      <c r="AQ744" s="43"/>
      <c r="AR744" s="43"/>
      <c r="AS744" s="43"/>
      <c r="AW744" s="43"/>
      <c r="AY744" s="43"/>
      <c r="AZ744" s="43"/>
      <c r="BO744" s="43"/>
      <c r="BP744" s="43"/>
      <c r="BQ744" s="43"/>
      <c r="BR744" s="43"/>
    </row>
    <row r="745" spans="1:70" ht="37.5" customHeight="1" x14ac:dyDescent="0.25">
      <c r="A745" s="39"/>
      <c r="B745" s="40"/>
      <c r="C745" s="41"/>
      <c r="D745" s="39"/>
      <c r="E745" s="39"/>
      <c r="F745" s="39"/>
      <c r="G745" s="42"/>
      <c r="H745" s="43"/>
      <c r="I745" s="43"/>
      <c r="M745" s="43"/>
      <c r="AN745" s="43"/>
      <c r="AO745" s="43"/>
      <c r="AP745" s="43"/>
      <c r="AQ745" s="43"/>
      <c r="AR745" s="43"/>
      <c r="AS745" s="43"/>
      <c r="AW745" s="43"/>
      <c r="AY745" s="43"/>
      <c r="AZ745" s="43"/>
      <c r="BO745" s="43"/>
      <c r="BP745" s="43"/>
      <c r="BQ745" s="43"/>
      <c r="BR745" s="43"/>
    </row>
    <row r="746" spans="1:70" ht="37.5" customHeight="1" x14ac:dyDescent="0.25">
      <c r="A746" s="39"/>
      <c r="B746" s="40"/>
      <c r="C746" s="41"/>
      <c r="D746" s="39"/>
      <c r="E746" s="39"/>
      <c r="F746" s="39"/>
      <c r="G746" s="42"/>
      <c r="H746" s="43"/>
      <c r="I746" s="43"/>
      <c r="M746" s="43"/>
      <c r="AN746" s="43"/>
      <c r="AO746" s="43"/>
      <c r="AP746" s="43"/>
      <c r="AQ746" s="43"/>
      <c r="AR746" s="43"/>
      <c r="AS746" s="43"/>
      <c r="AW746" s="43"/>
      <c r="AY746" s="43"/>
      <c r="AZ746" s="43"/>
      <c r="BO746" s="43"/>
      <c r="BP746" s="43"/>
      <c r="BQ746" s="43"/>
      <c r="BR746" s="43"/>
    </row>
    <row r="747" spans="1:70" ht="37.5" customHeight="1" x14ac:dyDescent="0.25">
      <c r="A747" s="39"/>
      <c r="B747" s="40"/>
      <c r="C747" s="41"/>
      <c r="D747" s="39"/>
      <c r="E747" s="39"/>
      <c r="F747" s="39"/>
      <c r="G747" s="42"/>
      <c r="H747" s="43"/>
      <c r="I747" s="43"/>
      <c r="M747" s="43"/>
      <c r="AN747" s="43"/>
      <c r="AO747" s="43"/>
      <c r="AP747" s="43"/>
      <c r="AQ747" s="43"/>
      <c r="AR747" s="43"/>
      <c r="AS747" s="43"/>
      <c r="AW747" s="43"/>
      <c r="AY747" s="43"/>
      <c r="AZ747" s="43"/>
      <c r="BO747" s="43"/>
      <c r="BP747" s="43"/>
      <c r="BQ747" s="43"/>
      <c r="BR747" s="43"/>
    </row>
    <row r="748" spans="1:70" ht="37.5" customHeight="1" x14ac:dyDescent="0.25">
      <c r="A748" s="39"/>
      <c r="B748" s="40"/>
      <c r="C748" s="41"/>
      <c r="D748" s="39"/>
      <c r="E748" s="39"/>
      <c r="F748" s="39"/>
      <c r="G748" s="42"/>
      <c r="H748" s="43"/>
      <c r="I748" s="43"/>
      <c r="M748" s="43"/>
      <c r="AN748" s="43"/>
      <c r="AO748" s="43"/>
      <c r="AP748" s="43"/>
      <c r="AQ748" s="43"/>
      <c r="AR748" s="43"/>
      <c r="AS748" s="43"/>
      <c r="AW748" s="43"/>
      <c r="AY748" s="43"/>
      <c r="AZ748" s="43"/>
      <c r="BO748" s="43"/>
      <c r="BP748" s="43"/>
      <c r="BQ748" s="43"/>
      <c r="BR748" s="43"/>
    </row>
    <row r="749" spans="1:70" ht="37.5" customHeight="1" x14ac:dyDescent="0.25">
      <c r="A749" s="39"/>
      <c r="B749" s="40"/>
      <c r="C749" s="41"/>
      <c r="D749" s="39"/>
      <c r="E749" s="39"/>
      <c r="F749" s="39"/>
      <c r="G749" s="42"/>
      <c r="H749" s="43"/>
      <c r="I749" s="43"/>
      <c r="M749" s="43"/>
      <c r="AN749" s="43"/>
      <c r="AO749" s="43"/>
      <c r="AP749" s="43"/>
      <c r="AQ749" s="43"/>
      <c r="AR749" s="43"/>
      <c r="AS749" s="43"/>
      <c r="AW749" s="43"/>
      <c r="AY749" s="43"/>
      <c r="AZ749" s="43"/>
      <c r="BO749" s="43"/>
      <c r="BP749" s="43"/>
      <c r="BQ749" s="43"/>
      <c r="BR749" s="43"/>
    </row>
    <row r="750" spans="1:70" ht="37.5" customHeight="1" x14ac:dyDescent="0.25">
      <c r="A750" s="39"/>
      <c r="B750" s="40"/>
      <c r="C750" s="41"/>
      <c r="D750" s="39"/>
      <c r="E750" s="39"/>
      <c r="F750" s="39"/>
      <c r="G750" s="42"/>
      <c r="H750" s="43"/>
      <c r="I750" s="43"/>
      <c r="M750" s="43"/>
      <c r="AN750" s="43"/>
      <c r="AO750" s="43"/>
      <c r="AP750" s="43"/>
      <c r="AQ750" s="43"/>
      <c r="AR750" s="43"/>
      <c r="AS750" s="43"/>
      <c r="AW750" s="43"/>
      <c r="AY750" s="43"/>
      <c r="AZ750" s="43"/>
      <c r="BO750" s="43"/>
      <c r="BP750" s="43"/>
      <c r="BQ750" s="43"/>
      <c r="BR750" s="43"/>
    </row>
    <row r="751" spans="1:70" ht="37.5" customHeight="1" x14ac:dyDescent="0.25">
      <c r="A751" s="39"/>
      <c r="B751" s="40"/>
      <c r="C751" s="41"/>
      <c r="D751" s="39"/>
      <c r="E751" s="39"/>
      <c r="F751" s="39"/>
      <c r="G751" s="42"/>
      <c r="H751" s="43"/>
      <c r="I751" s="43"/>
      <c r="M751" s="43"/>
      <c r="AN751" s="43"/>
      <c r="AO751" s="43"/>
      <c r="AP751" s="43"/>
      <c r="AQ751" s="43"/>
      <c r="AR751" s="43"/>
      <c r="AS751" s="43"/>
      <c r="AW751" s="43"/>
      <c r="AY751" s="43"/>
      <c r="AZ751" s="43"/>
      <c r="BO751" s="43"/>
      <c r="BP751" s="43"/>
      <c r="BQ751" s="43"/>
      <c r="BR751" s="43"/>
    </row>
    <row r="752" spans="1:70" ht="37.5" customHeight="1" x14ac:dyDescent="0.25">
      <c r="A752" s="39"/>
      <c r="B752" s="40"/>
      <c r="C752" s="41"/>
      <c r="D752" s="39"/>
      <c r="E752" s="39"/>
      <c r="F752" s="39"/>
      <c r="G752" s="42"/>
      <c r="H752" s="43"/>
      <c r="I752" s="43"/>
      <c r="M752" s="43"/>
      <c r="AN752" s="43"/>
      <c r="AO752" s="43"/>
      <c r="AP752" s="43"/>
      <c r="AQ752" s="43"/>
      <c r="AR752" s="43"/>
      <c r="AS752" s="43"/>
      <c r="AW752" s="43"/>
      <c r="AY752" s="43"/>
      <c r="AZ752" s="43"/>
      <c r="BO752" s="43"/>
      <c r="BP752" s="43"/>
      <c r="BQ752" s="43"/>
      <c r="BR752" s="43"/>
    </row>
    <row r="753" spans="1:70" ht="37.5" customHeight="1" x14ac:dyDescent="0.25">
      <c r="A753" s="39"/>
      <c r="B753" s="40"/>
      <c r="C753" s="41"/>
      <c r="D753" s="39"/>
      <c r="E753" s="39"/>
      <c r="F753" s="39"/>
      <c r="G753" s="42"/>
      <c r="H753" s="43"/>
      <c r="I753" s="43"/>
      <c r="M753" s="43"/>
      <c r="AN753" s="43"/>
      <c r="AO753" s="43"/>
      <c r="AP753" s="43"/>
      <c r="AQ753" s="43"/>
      <c r="AR753" s="43"/>
      <c r="AS753" s="43"/>
      <c r="AW753" s="43"/>
      <c r="AY753" s="43"/>
      <c r="AZ753" s="43"/>
      <c r="BO753" s="43"/>
      <c r="BP753" s="43"/>
      <c r="BQ753" s="43"/>
      <c r="BR753" s="43"/>
    </row>
    <row r="754" spans="1:70" ht="37.5" customHeight="1" x14ac:dyDescent="0.25">
      <c r="A754" s="39"/>
      <c r="B754" s="40"/>
      <c r="C754" s="41"/>
      <c r="D754" s="39"/>
      <c r="E754" s="39"/>
      <c r="F754" s="39"/>
      <c r="G754" s="42"/>
      <c r="H754" s="43"/>
      <c r="I754" s="43"/>
      <c r="M754" s="43"/>
      <c r="AN754" s="43"/>
      <c r="AO754" s="43"/>
      <c r="AP754" s="43"/>
      <c r="AQ754" s="43"/>
      <c r="AR754" s="43"/>
      <c r="AS754" s="43"/>
      <c r="AW754" s="43"/>
      <c r="AY754" s="43"/>
      <c r="AZ754" s="43"/>
      <c r="BO754" s="43"/>
      <c r="BP754" s="43"/>
      <c r="BQ754" s="43"/>
      <c r="BR754" s="43"/>
    </row>
    <row r="755" spans="1:70" ht="37.5" customHeight="1" x14ac:dyDescent="0.25">
      <c r="A755" s="39"/>
      <c r="B755" s="40"/>
      <c r="C755" s="41"/>
      <c r="D755" s="39"/>
      <c r="E755" s="39"/>
      <c r="F755" s="39"/>
      <c r="G755" s="42"/>
      <c r="H755" s="43"/>
      <c r="I755" s="43"/>
      <c r="M755" s="43"/>
      <c r="AN755" s="43"/>
      <c r="AO755" s="43"/>
      <c r="AP755" s="43"/>
      <c r="AQ755" s="43"/>
      <c r="AR755" s="43"/>
      <c r="AS755" s="43"/>
      <c r="AW755" s="43"/>
      <c r="AY755" s="43"/>
      <c r="AZ755" s="43"/>
      <c r="BO755" s="43"/>
      <c r="BP755" s="43"/>
      <c r="BQ755" s="43"/>
      <c r="BR755" s="43"/>
    </row>
    <row r="756" spans="1:70" ht="37.5" customHeight="1" x14ac:dyDescent="0.25">
      <c r="A756" s="39"/>
      <c r="B756" s="40"/>
      <c r="C756" s="41"/>
      <c r="D756" s="39"/>
      <c r="E756" s="39"/>
      <c r="F756" s="39"/>
      <c r="G756" s="42"/>
      <c r="H756" s="43"/>
      <c r="I756" s="43"/>
      <c r="M756" s="43"/>
      <c r="AN756" s="43"/>
      <c r="AO756" s="43"/>
      <c r="AP756" s="43"/>
      <c r="AQ756" s="43"/>
      <c r="AR756" s="43"/>
      <c r="AS756" s="43"/>
      <c r="AW756" s="43"/>
      <c r="AY756" s="43"/>
      <c r="AZ756" s="43"/>
      <c r="BO756" s="43"/>
      <c r="BP756" s="43"/>
      <c r="BQ756" s="43"/>
      <c r="BR756" s="43"/>
    </row>
    <row r="757" spans="1:70" ht="37.5" customHeight="1" x14ac:dyDescent="0.25">
      <c r="A757" s="39"/>
      <c r="B757" s="40"/>
      <c r="C757" s="41"/>
      <c r="D757" s="39"/>
      <c r="E757" s="39"/>
      <c r="F757" s="39"/>
      <c r="G757" s="42"/>
      <c r="H757" s="43"/>
      <c r="I757" s="43"/>
      <c r="M757" s="43"/>
      <c r="AN757" s="43"/>
      <c r="AO757" s="43"/>
      <c r="AP757" s="43"/>
      <c r="AQ757" s="43"/>
      <c r="AR757" s="43"/>
      <c r="AS757" s="43"/>
      <c r="AW757" s="43"/>
      <c r="AY757" s="43"/>
      <c r="AZ757" s="43"/>
      <c r="BO757" s="43"/>
      <c r="BP757" s="43"/>
      <c r="BQ757" s="43"/>
      <c r="BR757" s="43"/>
    </row>
    <row r="758" spans="1:70" ht="37.5" customHeight="1" x14ac:dyDescent="0.25">
      <c r="A758" s="39"/>
      <c r="B758" s="40"/>
      <c r="C758" s="41"/>
      <c r="D758" s="39"/>
      <c r="E758" s="39"/>
      <c r="F758" s="39"/>
      <c r="G758" s="42"/>
      <c r="H758" s="43"/>
      <c r="I758" s="43"/>
      <c r="M758" s="43"/>
      <c r="AN758" s="43"/>
      <c r="AO758" s="43"/>
      <c r="AP758" s="43"/>
      <c r="AQ758" s="43"/>
      <c r="AR758" s="43"/>
      <c r="AS758" s="43"/>
      <c r="AW758" s="43"/>
      <c r="AY758" s="43"/>
      <c r="AZ758" s="43"/>
      <c r="BO758" s="43"/>
      <c r="BP758" s="43"/>
      <c r="BQ758" s="43"/>
      <c r="BR758" s="43"/>
    </row>
    <row r="759" spans="1:70" ht="37.5" customHeight="1" x14ac:dyDescent="0.25">
      <c r="A759" s="39"/>
      <c r="B759" s="40"/>
      <c r="C759" s="41"/>
      <c r="D759" s="39"/>
      <c r="E759" s="39"/>
      <c r="F759" s="39"/>
      <c r="G759" s="42"/>
      <c r="H759" s="43"/>
      <c r="I759" s="43"/>
      <c r="M759" s="43"/>
      <c r="AN759" s="43"/>
      <c r="AO759" s="43"/>
      <c r="AP759" s="43"/>
      <c r="AQ759" s="43"/>
      <c r="AR759" s="43"/>
      <c r="AS759" s="43"/>
      <c r="AW759" s="43"/>
      <c r="AY759" s="43"/>
      <c r="AZ759" s="43"/>
      <c r="BO759" s="43"/>
      <c r="BP759" s="43"/>
      <c r="BQ759" s="43"/>
      <c r="BR759" s="43"/>
    </row>
    <row r="760" spans="1:70" ht="37.5" customHeight="1" x14ac:dyDescent="0.25">
      <c r="A760" s="39"/>
      <c r="B760" s="40"/>
      <c r="C760" s="41"/>
      <c r="D760" s="39"/>
      <c r="E760" s="39"/>
      <c r="F760" s="39"/>
      <c r="G760" s="42"/>
      <c r="H760" s="43"/>
      <c r="I760" s="43"/>
      <c r="M760" s="43"/>
      <c r="AN760" s="43"/>
      <c r="AO760" s="43"/>
      <c r="AP760" s="43"/>
      <c r="AQ760" s="43"/>
      <c r="AR760" s="43"/>
      <c r="AS760" s="43"/>
      <c r="AW760" s="43"/>
      <c r="AY760" s="43"/>
      <c r="AZ760" s="43"/>
      <c r="BO760" s="43"/>
      <c r="BP760" s="43"/>
      <c r="BQ760" s="43"/>
      <c r="BR760" s="43"/>
    </row>
    <row r="761" spans="1:70" ht="37.5" customHeight="1" x14ac:dyDescent="0.25">
      <c r="A761" s="39"/>
      <c r="B761" s="40"/>
      <c r="C761" s="41"/>
      <c r="D761" s="39"/>
      <c r="E761" s="39"/>
      <c r="F761" s="39"/>
      <c r="G761" s="42"/>
      <c r="H761" s="43"/>
      <c r="I761" s="43"/>
      <c r="M761" s="43"/>
      <c r="AN761" s="43"/>
      <c r="AO761" s="43"/>
      <c r="AP761" s="43"/>
      <c r="AQ761" s="43"/>
      <c r="AR761" s="43"/>
      <c r="AS761" s="43"/>
      <c r="AW761" s="43"/>
      <c r="AY761" s="43"/>
      <c r="AZ761" s="43"/>
      <c r="BO761" s="43"/>
      <c r="BP761" s="43"/>
      <c r="BQ761" s="43"/>
      <c r="BR761" s="43"/>
    </row>
    <row r="762" spans="1:70" ht="37.5" customHeight="1" x14ac:dyDescent="0.25">
      <c r="A762" s="39"/>
      <c r="B762" s="40"/>
      <c r="C762" s="41"/>
      <c r="D762" s="39"/>
      <c r="E762" s="39"/>
      <c r="F762" s="39"/>
      <c r="G762" s="42"/>
      <c r="H762" s="43"/>
      <c r="I762" s="43"/>
      <c r="M762" s="43"/>
      <c r="AN762" s="43"/>
      <c r="AO762" s="43"/>
      <c r="AP762" s="43"/>
      <c r="AQ762" s="43"/>
      <c r="AR762" s="43"/>
      <c r="AS762" s="43"/>
      <c r="AW762" s="43"/>
      <c r="AY762" s="43"/>
      <c r="AZ762" s="43"/>
      <c r="BO762" s="43"/>
      <c r="BP762" s="43"/>
      <c r="BQ762" s="43"/>
      <c r="BR762" s="43"/>
    </row>
    <row r="763" spans="1:70" ht="37.5" customHeight="1" x14ac:dyDescent="0.25">
      <c r="A763" s="39"/>
      <c r="B763" s="40"/>
      <c r="C763" s="41"/>
      <c r="D763" s="39"/>
      <c r="E763" s="39"/>
      <c r="F763" s="39"/>
      <c r="G763" s="42"/>
      <c r="H763" s="43"/>
      <c r="I763" s="43"/>
      <c r="M763" s="43"/>
      <c r="AN763" s="43"/>
      <c r="AO763" s="43"/>
      <c r="AP763" s="43"/>
      <c r="AQ763" s="43"/>
      <c r="AR763" s="43"/>
      <c r="AS763" s="43"/>
      <c r="AW763" s="43"/>
      <c r="AY763" s="43"/>
      <c r="AZ763" s="43"/>
      <c r="BO763" s="43"/>
      <c r="BP763" s="43"/>
      <c r="BQ763" s="43"/>
      <c r="BR763" s="43"/>
    </row>
    <row r="764" spans="1:70" ht="37.5" customHeight="1" x14ac:dyDescent="0.25">
      <c r="A764" s="39"/>
      <c r="B764" s="40"/>
      <c r="C764" s="41"/>
      <c r="D764" s="39"/>
      <c r="E764" s="39"/>
      <c r="F764" s="39"/>
      <c r="G764" s="42"/>
      <c r="H764" s="43"/>
      <c r="I764" s="43"/>
      <c r="M764" s="43"/>
      <c r="AN764" s="43"/>
      <c r="AO764" s="43"/>
      <c r="AP764" s="43"/>
      <c r="AQ764" s="43"/>
      <c r="AR764" s="43"/>
      <c r="AS764" s="43"/>
      <c r="AW764" s="43"/>
      <c r="AY764" s="43"/>
      <c r="AZ764" s="43"/>
      <c r="BO764" s="43"/>
      <c r="BP764" s="43"/>
      <c r="BQ764" s="43"/>
      <c r="BR764" s="43"/>
    </row>
    <row r="765" spans="1:70" ht="37.5" customHeight="1" x14ac:dyDescent="0.25">
      <c r="A765" s="39"/>
      <c r="B765" s="40"/>
      <c r="C765" s="41"/>
      <c r="D765" s="39"/>
      <c r="E765" s="39"/>
      <c r="F765" s="39"/>
      <c r="G765" s="42"/>
      <c r="H765" s="43"/>
      <c r="I765" s="43"/>
      <c r="M765" s="43"/>
      <c r="AN765" s="43"/>
      <c r="AO765" s="43"/>
      <c r="AP765" s="43"/>
      <c r="AQ765" s="43"/>
      <c r="AR765" s="43"/>
      <c r="AS765" s="43"/>
      <c r="AW765" s="43"/>
      <c r="AY765" s="43"/>
      <c r="AZ765" s="43"/>
      <c r="BO765" s="43"/>
      <c r="BP765" s="43"/>
      <c r="BQ765" s="43"/>
      <c r="BR765" s="43"/>
    </row>
    <row r="766" spans="1:70" ht="37.5" customHeight="1" x14ac:dyDescent="0.25">
      <c r="A766" s="39"/>
      <c r="B766" s="40"/>
      <c r="C766" s="41"/>
      <c r="D766" s="39"/>
      <c r="E766" s="39"/>
      <c r="F766" s="39"/>
      <c r="G766" s="42"/>
      <c r="H766" s="43"/>
      <c r="I766" s="43"/>
      <c r="M766" s="43"/>
      <c r="AN766" s="43"/>
      <c r="AO766" s="43"/>
      <c r="AP766" s="43"/>
      <c r="AQ766" s="43"/>
      <c r="AR766" s="43"/>
      <c r="AS766" s="43"/>
      <c r="AW766" s="43"/>
      <c r="AY766" s="43"/>
      <c r="AZ766" s="43"/>
      <c r="BO766" s="43"/>
      <c r="BP766" s="43"/>
      <c r="BQ766" s="43"/>
      <c r="BR766" s="43"/>
    </row>
    <row r="767" spans="1:70" ht="37.5" customHeight="1" x14ac:dyDescent="0.25">
      <c r="A767" s="39"/>
      <c r="B767" s="40"/>
      <c r="C767" s="41"/>
      <c r="D767" s="39"/>
      <c r="E767" s="39"/>
      <c r="F767" s="39"/>
      <c r="G767" s="42"/>
      <c r="H767" s="43"/>
      <c r="I767" s="43"/>
      <c r="M767" s="43"/>
      <c r="AN767" s="43"/>
      <c r="AO767" s="43"/>
      <c r="AP767" s="43"/>
      <c r="AQ767" s="43"/>
      <c r="AR767" s="43"/>
      <c r="AS767" s="43"/>
      <c r="AW767" s="43"/>
      <c r="AY767" s="43"/>
      <c r="AZ767" s="43"/>
      <c r="BO767" s="43"/>
      <c r="BP767" s="43"/>
      <c r="BQ767" s="43"/>
      <c r="BR767" s="43"/>
    </row>
    <row r="768" spans="1:70" ht="37.5" customHeight="1" x14ac:dyDescent="0.25">
      <c r="A768" s="39"/>
      <c r="B768" s="40"/>
      <c r="C768" s="41"/>
      <c r="D768" s="39"/>
      <c r="E768" s="39"/>
      <c r="F768" s="39"/>
      <c r="G768" s="42"/>
      <c r="H768" s="43"/>
      <c r="I768" s="43"/>
      <c r="M768" s="43"/>
      <c r="AN768" s="43"/>
      <c r="AO768" s="43"/>
      <c r="AP768" s="43"/>
      <c r="AQ768" s="43"/>
      <c r="AR768" s="43"/>
      <c r="AS768" s="43"/>
      <c r="AW768" s="43"/>
      <c r="AY768" s="43"/>
      <c r="AZ768" s="43"/>
      <c r="BO768" s="43"/>
      <c r="BP768" s="43"/>
      <c r="BQ768" s="43"/>
      <c r="BR768" s="43"/>
    </row>
    <row r="769" spans="1:70" ht="37.5" customHeight="1" x14ac:dyDescent="0.25">
      <c r="A769" s="39"/>
      <c r="B769" s="40"/>
      <c r="C769" s="41"/>
      <c r="D769" s="39"/>
      <c r="E769" s="39"/>
      <c r="F769" s="39"/>
      <c r="G769" s="42"/>
      <c r="H769" s="43"/>
      <c r="I769" s="43"/>
      <c r="M769" s="43"/>
      <c r="AN769" s="43"/>
      <c r="AO769" s="43"/>
      <c r="AP769" s="43"/>
      <c r="AQ769" s="43"/>
      <c r="AR769" s="43"/>
      <c r="AS769" s="43"/>
      <c r="AW769" s="43"/>
      <c r="AY769" s="43"/>
      <c r="AZ769" s="43"/>
      <c r="BO769" s="43"/>
      <c r="BP769" s="43"/>
      <c r="BQ769" s="43"/>
      <c r="BR769" s="43"/>
    </row>
    <row r="770" spans="1:70" ht="37.5" customHeight="1" x14ac:dyDescent="0.25">
      <c r="A770" s="39"/>
      <c r="B770" s="40"/>
      <c r="C770" s="41"/>
      <c r="D770" s="39"/>
      <c r="E770" s="39"/>
      <c r="F770" s="39"/>
      <c r="G770" s="42"/>
      <c r="H770" s="43"/>
      <c r="I770" s="43"/>
      <c r="M770" s="43"/>
      <c r="AN770" s="43"/>
      <c r="AO770" s="43"/>
      <c r="AP770" s="43"/>
      <c r="AQ770" s="43"/>
      <c r="AR770" s="43"/>
      <c r="AS770" s="43"/>
      <c r="AW770" s="43"/>
      <c r="AY770" s="43"/>
      <c r="AZ770" s="43"/>
      <c r="BO770" s="43"/>
      <c r="BP770" s="43"/>
      <c r="BQ770" s="43"/>
      <c r="BR770" s="43"/>
    </row>
    <row r="771" spans="1:70" ht="37.5" customHeight="1" x14ac:dyDescent="0.25">
      <c r="A771" s="39"/>
      <c r="B771" s="40"/>
      <c r="C771" s="41"/>
      <c r="D771" s="39"/>
      <c r="E771" s="39"/>
      <c r="F771" s="39"/>
      <c r="G771" s="42"/>
      <c r="H771" s="43"/>
      <c r="I771" s="43"/>
      <c r="M771" s="43"/>
      <c r="AN771" s="43"/>
      <c r="AO771" s="43"/>
      <c r="AP771" s="43"/>
      <c r="AQ771" s="43"/>
      <c r="AR771" s="43"/>
      <c r="AS771" s="43"/>
      <c r="AW771" s="43"/>
      <c r="AY771" s="43"/>
      <c r="AZ771" s="43"/>
      <c r="BO771" s="43"/>
      <c r="BP771" s="43"/>
      <c r="BQ771" s="43"/>
      <c r="BR771" s="43"/>
    </row>
    <row r="772" spans="1:70" ht="37.5" customHeight="1" x14ac:dyDescent="0.25">
      <c r="A772" s="39"/>
      <c r="B772" s="40"/>
      <c r="C772" s="41"/>
      <c r="D772" s="39"/>
      <c r="E772" s="39"/>
      <c r="F772" s="39"/>
      <c r="G772" s="42"/>
      <c r="H772" s="43"/>
      <c r="I772" s="43"/>
      <c r="M772" s="43"/>
      <c r="AN772" s="43"/>
      <c r="AO772" s="43"/>
      <c r="AP772" s="43"/>
      <c r="AQ772" s="43"/>
      <c r="AR772" s="43"/>
      <c r="AS772" s="43"/>
      <c r="AW772" s="43"/>
      <c r="AY772" s="43"/>
      <c r="AZ772" s="43"/>
      <c r="BO772" s="43"/>
      <c r="BP772" s="43"/>
      <c r="BQ772" s="43"/>
      <c r="BR772" s="43"/>
    </row>
    <row r="773" spans="1:70" ht="37.5" customHeight="1" x14ac:dyDescent="0.25">
      <c r="A773" s="39"/>
      <c r="B773" s="40"/>
      <c r="C773" s="41"/>
      <c r="D773" s="39"/>
      <c r="E773" s="39"/>
      <c r="F773" s="39"/>
      <c r="G773" s="42"/>
      <c r="H773" s="43"/>
      <c r="I773" s="43"/>
      <c r="M773" s="43"/>
      <c r="AN773" s="43"/>
      <c r="AO773" s="43"/>
      <c r="AP773" s="43"/>
      <c r="AQ773" s="43"/>
      <c r="AR773" s="43"/>
      <c r="AS773" s="43"/>
      <c r="AW773" s="43"/>
      <c r="AY773" s="43"/>
      <c r="AZ773" s="43"/>
      <c r="BO773" s="43"/>
      <c r="BP773" s="43"/>
      <c r="BQ773" s="43"/>
      <c r="BR773" s="43"/>
    </row>
    <row r="774" spans="1:70" ht="37.5" customHeight="1" x14ac:dyDescent="0.25">
      <c r="A774" s="39"/>
      <c r="B774" s="40"/>
      <c r="C774" s="41"/>
      <c r="D774" s="39"/>
      <c r="E774" s="39"/>
      <c r="F774" s="39"/>
      <c r="G774" s="42"/>
      <c r="H774" s="43"/>
      <c r="I774" s="43"/>
      <c r="M774" s="43"/>
      <c r="AN774" s="43"/>
      <c r="AO774" s="43"/>
      <c r="AP774" s="43"/>
      <c r="AQ774" s="43"/>
      <c r="AR774" s="43"/>
      <c r="AS774" s="43"/>
      <c r="AW774" s="43"/>
      <c r="AY774" s="43"/>
      <c r="AZ774" s="43"/>
      <c r="BO774" s="43"/>
      <c r="BP774" s="43"/>
      <c r="BQ774" s="43"/>
      <c r="BR774" s="43"/>
    </row>
    <row r="775" spans="1:70" ht="37.5" customHeight="1" x14ac:dyDescent="0.25">
      <c r="A775" s="39"/>
      <c r="B775" s="40"/>
      <c r="C775" s="41"/>
      <c r="D775" s="39"/>
      <c r="E775" s="39"/>
      <c r="F775" s="39"/>
      <c r="G775" s="42"/>
      <c r="H775" s="43"/>
      <c r="I775" s="43"/>
      <c r="M775" s="43"/>
      <c r="AN775" s="43"/>
      <c r="AO775" s="43"/>
      <c r="AP775" s="43"/>
      <c r="AQ775" s="43"/>
      <c r="AR775" s="43"/>
      <c r="AS775" s="43"/>
      <c r="AW775" s="43"/>
      <c r="AY775" s="43"/>
      <c r="AZ775" s="43"/>
      <c r="BO775" s="43"/>
      <c r="BP775" s="43"/>
      <c r="BQ775" s="43"/>
      <c r="BR775" s="43"/>
    </row>
    <row r="776" spans="1:70" ht="37.5" customHeight="1" x14ac:dyDescent="0.25">
      <c r="A776" s="39"/>
      <c r="B776" s="40"/>
      <c r="C776" s="41"/>
      <c r="D776" s="39"/>
      <c r="E776" s="39"/>
      <c r="F776" s="39"/>
      <c r="G776" s="42"/>
      <c r="H776" s="43"/>
      <c r="I776" s="43"/>
      <c r="M776" s="43"/>
      <c r="AN776" s="43"/>
      <c r="AO776" s="43"/>
      <c r="AP776" s="43"/>
      <c r="AQ776" s="43"/>
      <c r="AR776" s="43"/>
      <c r="AS776" s="43"/>
      <c r="AW776" s="43"/>
      <c r="AY776" s="43"/>
      <c r="AZ776" s="43"/>
      <c r="BO776" s="43"/>
      <c r="BP776" s="43"/>
      <c r="BQ776" s="43"/>
      <c r="BR776" s="43"/>
    </row>
    <row r="777" spans="1:70" ht="37.5" customHeight="1" x14ac:dyDescent="0.25">
      <c r="A777" s="39"/>
      <c r="B777" s="40"/>
      <c r="C777" s="41"/>
      <c r="D777" s="39"/>
      <c r="E777" s="39"/>
      <c r="F777" s="39"/>
      <c r="G777" s="42"/>
      <c r="H777" s="43"/>
      <c r="I777" s="43"/>
      <c r="M777" s="43"/>
      <c r="AN777" s="43"/>
      <c r="AO777" s="43"/>
      <c r="AP777" s="43"/>
      <c r="AQ777" s="43"/>
      <c r="AR777" s="43"/>
      <c r="AS777" s="43"/>
      <c r="AW777" s="43"/>
      <c r="AY777" s="43"/>
      <c r="AZ777" s="43"/>
      <c r="BO777" s="43"/>
      <c r="BP777" s="43"/>
      <c r="BQ777" s="43"/>
      <c r="BR777" s="43"/>
    </row>
    <row r="778" spans="1:70" ht="37.5" customHeight="1" x14ac:dyDescent="0.25">
      <c r="A778" s="39"/>
      <c r="B778" s="40"/>
      <c r="C778" s="41"/>
      <c r="D778" s="39"/>
      <c r="E778" s="39"/>
      <c r="F778" s="39"/>
      <c r="G778" s="42"/>
      <c r="H778" s="43"/>
      <c r="I778" s="43"/>
      <c r="M778" s="43"/>
      <c r="AN778" s="43"/>
      <c r="AO778" s="43"/>
      <c r="AP778" s="43"/>
      <c r="AQ778" s="43"/>
      <c r="AR778" s="43"/>
      <c r="AS778" s="43"/>
      <c r="AW778" s="43"/>
      <c r="AY778" s="43"/>
      <c r="AZ778" s="43"/>
      <c r="BO778" s="43"/>
      <c r="BP778" s="43"/>
      <c r="BQ778" s="43"/>
      <c r="BR778" s="43"/>
    </row>
    <row r="779" spans="1:70" ht="37.5" customHeight="1" x14ac:dyDescent="0.25">
      <c r="A779" s="39"/>
      <c r="B779" s="40"/>
      <c r="C779" s="41"/>
      <c r="D779" s="39"/>
      <c r="E779" s="39"/>
      <c r="F779" s="39"/>
      <c r="G779" s="42"/>
      <c r="H779" s="43"/>
      <c r="I779" s="43"/>
      <c r="M779" s="43"/>
      <c r="AN779" s="43"/>
      <c r="AO779" s="43"/>
      <c r="AP779" s="43"/>
      <c r="AQ779" s="43"/>
      <c r="AR779" s="43"/>
      <c r="AS779" s="43"/>
      <c r="AW779" s="43"/>
      <c r="AY779" s="43"/>
      <c r="AZ779" s="43"/>
      <c r="BO779" s="43"/>
      <c r="BP779" s="43"/>
      <c r="BQ779" s="43"/>
      <c r="BR779" s="43"/>
    </row>
    <row r="780" spans="1:70" ht="37.5" customHeight="1" x14ac:dyDescent="0.25">
      <c r="A780" s="39"/>
      <c r="B780" s="40"/>
      <c r="C780" s="41"/>
      <c r="D780" s="39"/>
      <c r="E780" s="39"/>
      <c r="F780" s="39"/>
      <c r="G780" s="42"/>
      <c r="H780" s="43"/>
      <c r="I780" s="43"/>
      <c r="M780" s="43"/>
      <c r="AN780" s="43"/>
      <c r="AO780" s="43"/>
      <c r="AP780" s="43"/>
      <c r="AQ780" s="43"/>
      <c r="AR780" s="43"/>
      <c r="AS780" s="43"/>
      <c r="AW780" s="43"/>
      <c r="AY780" s="43"/>
      <c r="AZ780" s="43"/>
      <c r="BO780" s="43"/>
      <c r="BP780" s="43"/>
      <c r="BQ780" s="43"/>
      <c r="BR780" s="43"/>
    </row>
    <row r="781" spans="1:70" ht="37.5" customHeight="1" x14ac:dyDescent="0.25">
      <c r="A781" s="39"/>
      <c r="B781" s="40"/>
      <c r="C781" s="41"/>
      <c r="D781" s="39"/>
      <c r="E781" s="39"/>
      <c r="F781" s="39"/>
      <c r="G781" s="42"/>
      <c r="H781" s="43"/>
      <c r="I781" s="43"/>
      <c r="M781" s="43"/>
      <c r="AN781" s="43"/>
      <c r="AO781" s="43"/>
      <c r="AP781" s="43"/>
      <c r="AQ781" s="43"/>
      <c r="AR781" s="43"/>
      <c r="AS781" s="43"/>
      <c r="AW781" s="43"/>
      <c r="AY781" s="43"/>
      <c r="AZ781" s="43"/>
      <c r="BO781" s="43"/>
      <c r="BP781" s="43"/>
      <c r="BQ781" s="43"/>
      <c r="BR781" s="43"/>
    </row>
    <row r="782" spans="1:70" ht="37.5" customHeight="1" x14ac:dyDescent="0.25">
      <c r="A782" s="39"/>
      <c r="B782" s="40"/>
      <c r="C782" s="41"/>
      <c r="D782" s="39"/>
      <c r="E782" s="39"/>
      <c r="F782" s="39"/>
      <c r="G782" s="42"/>
      <c r="H782" s="43"/>
      <c r="I782" s="43"/>
      <c r="M782" s="43"/>
      <c r="AN782" s="43"/>
      <c r="AO782" s="43"/>
      <c r="AP782" s="43"/>
      <c r="AQ782" s="43"/>
      <c r="AR782" s="43"/>
      <c r="AS782" s="43"/>
      <c r="AW782" s="43"/>
      <c r="AY782" s="43"/>
      <c r="AZ782" s="43"/>
      <c r="BO782" s="43"/>
      <c r="BP782" s="43"/>
      <c r="BQ782" s="43"/>
      <c r="BR782" s="43"/>
    </row>
    <row r="783" spans="1:70" ht="37.5" customHeight="1" x14ac:dyDescent="0.25">
      <c r="A783" s="39"/>
      <c r="B783" s="40"/>
      <c r="C783" s="41"/>
      <c r="D783" s="39"/>
      <c r="E783" s="39"/>
      <c r="F783" s="39"/>
      <c r="G783" s="42"/>
      <c r="H783" s="43"/>
      <c r="I783" s="43"/>
      <c r="M783" s="43"/>
      <c r="AN783" s="43"/>
      <c r="AO783" s="43"/>
      <c r="AP783" s="43"/>
      <c r="AQ783" s="43"/>
      <c r="AR783" s="43"/>
      <c r="AS783" s="43"/>
      <c r="AW783" s="43"/>
      <c r="AY783" s="43"/>
      <c r="AZ783" s="43"/>
      <c r="BO783" s="43"/>
      <c r="BP783" s="43"/>
      <c r="BQ783" s="43"/>
      <c r="BR783" s="43"/>
    </row>
    <row r="784" spans="1:70" ht="37.5" customHeight="1" x14ac:dyDescent="0.25">
      <c r="A784" s="39"/>
      <c r="B784" s="40"/>
      <c r="C784" s="41"/>
      <c r="D784" s="39"/>
      <c r="E784" s="39"/>
      <c r="F784" s="39"/>
      <c r="G784" s="42"/>
      <c r="H784" s="43"/>
      <c r="I784" s="43"/>
      <c r="M784" s="43"/>
      <c r="AN784" s="43"/>
      <c r="AO784" s="43"/>
      <c r="AP784" s="43"/>
      <c r="AQ784" s="43"/>
      <c r="AR784" s="43"/>
      <c r="AS784" s="43"/>
      <c r="AW784" s="43"/>
      <c r="AY784" s="43"/>
      <c r="AZ784" s="43"/>
      <c r="BO784" s="43"/>
      <c r="BP784" s="43"/>
      <c r="BQ784" s="43"/>
      <c r="BR784" s="43"/>
    </row>
    <row r="785" spans="1:70" ht="37.5" customHeight="1" x14ac:dyDescent="0.25">
      <c r="A785" s="39"/>
      <c r="B785" s="40"/>
      <c r="C785" s="41"/>
      <c r="D785" s="39"/>
      <c r="E785" s="39"/>
      <c r="F785" s="39"/>
      <c r="G785" s="42"/>
      <c r="H785" s="43"/>
      <c r="I785" s="43"/>
      <c r="M785" s="43"/>
      <c r="AN785" s="43"/>
      <c r="AO785" s="43"/>
      <c r="AP785" s="43"/>
      <c r="AQ785" s="43"/>
      <c r="AR785" s="43"/>
      <c r="AS785" s="43"/>
      <c r="AW785" s="43"/>
      <c r="AY785" s="43"/>
      <c r="AZ785" s="43"/>
      <c r="BO785" s="43"/>
      <c r="BP785" s="43"/>
      <c r="BQ785" s="43"/>
      <c r="BR785" s="43"/>
    </row>
    <row r="786" spans="1:70" ht="37.5" customHeight="1" x14ac:dyDescent="0.25">
      <c r="A786" s="39"/>
      <c r="B786" s="40"/>
      <c r="C786" s="41"/>
      <c r="D786" s="39"/>
      <c r="E786" s="39"/>
      <c r="F786" s="39"/>
      <c r="G786" s="42"/>
      <c r="H786" s="43"/>
      <c r="I786" s="43"/>
      <c r="M786" s="43"/>
      <c r="AN786" s="43"/>
      <c r="AO786" s="43"/>
      <c r="AP786" s="43"/>
      <c r="AQ786" s="43"/>
      <c r="AR786" s="43"/>
      <c r="AS786" s="43"/>
      <c r="AW786" s="43"/>
      <c r="AY786" s="43"/>
      <c r="AZ786" s="43"/>
      <c r="BO786" s="43"/>
      <c r="BP786" s="43"/>
      <c r="BQ786" s="43"/>
      <c r="BR786" s="43"/>
    </row>
    <row r="787" spans="1:70" ht="37.5" customHeight="1" x14ac:dyDescent="0.25">
      <c r="A787" s="39"/>
      <c r="B787" s="40"/>
      <c r="C787" s="41"/>
      <c r="D787" s="39"/>
      <c r="E787" s="39"/>
      <c r="F787" s="39"/>
      <c r="G787" s="42"/>
      <c r="H787" s="43"/>
      <c r="I787" s="43"/>
      <c r="M787" s="43"/>
      <c r="AN787" s="43"/>
      <c r="AO787" s="43"/>
      <c r="AP787" s="43"/>
      <c r="AQ787" s="43"/>
      <c r="AR787" s="43"/>
      <c r="AS787" s="43"/>
      <c r="AW787" s="43"/>
      <c r="AY787" s="43"/>
      <c r="AZ787" s="43"/>
      <c r="BO787" s="43"/>
      <c r="BP787" s="43"/>
      <c r="BQ787" s="43"/>
      <c r="BR787" s="43"/>
    </row>
    <row r="788" spans="1:70" ht="37.5" customHeight="1" x14ac:dyDescent="0.25">
      <c r="A788" s="39"/>
      <c r="B788" s="40"/>
      <c r="C788" s="41"/>
      <c r="D788" s="39"/>
      <c r="E788" s="39"/>
      <c r="F788" s="39"/>
      <c r="G788" s="42"/>
      <c r="H788" s="43"/>
      <c r="I788" s="43"/>
      <c r="M788" s="43"/>
      <c r="AN788" s="43"/>
      <c r="AO788" s="43"/>
      <c r="AP788" s="43"/>
      <c r="AQ788" s="43"/>
      <c r="AR788" s="43"/>
      <c r="AS788" s="43"/>
      <c r="AW788" s="43"/>
      <c r="AY788" s="43"/>
      <c r="AZ788" s="43"/>
      <c r="BO788" s="43"/>
      <c r="BP788" s="43"/>
      <c r="BQ788" s="43"/>
      <c r="BR788" s="43"/>
    </row>
    <row r="789" spans="1:70" ht="37.5" customHeight="1" x14ac:dyDescent="0.25">
      <c r="A789" s="39"/>
      <c r="B789" s="40"/>
      <c r="C789" s="41"/>
      <c r="D789" s="39"/>
      <c r="E789" s="39"/>
      <c r="F789" s="39"/>
      <c r="G789" s="42"/>
      <c r="H789" s="43"/>
      <c r="I789" s="43"/>
      <c r="M789" s="43"/>
      <c r="AN789" s="43"/>
      <c r="AO789" s="43"/>
      <c r="AP789" s="43"/>
      <c r="AQ789" s="43"/>
      <c r="AR789" s="43"/>
      <c r="AS789" s="43"/>
      <c r="AW789" s="43"/>
      <c r="AY789" s="43"/>
      <c r="AZ789" s="43"/>
      <c r="BO789" s="43"/>
      <c r="BP789" s="43"/>
      <c r="BQ789" s="43"/>
      <c r="BR789" s="43"/>
    </row>
    <row r="790" spans="1:70" ht="37.5" customHeight="1" x14ac:dyDescent="0.25">
      <c r="A790" s="39"/>
      <c r="B790" s="40"/>
      <c r="C790" s="41"/>
      <c r="D790" s="39"/>
      <c r="E790" s="39"/>
      <c r="F790" s="39"/>
      <c r="G790" s="42"/>
      <c r="H790" s="43"/>
      <c r="I790" s="43"/>
      <c r="M790" s="43"/>
      <c r="AN790" s="43"/>
      <c r="AO790" s="43"/>
      <c r="AP790" s="43"/>
      <c r="AQ790" s="43"/>
      <c r="AR790" s="43"/>
      <c r="AS790" s="43"/>
      <c r="AW790" s="43"/>
      <c r="AY790" s="43"/>
      <c r="AZ790" s="43"/>
      <c r="BO790" s="43"/>
      <c r="BP790" s="43"/>
      <c r="BQ790" s="43"/>
      <c r="BR790" s="43"/>
    </row>
    <row r="791" spans="1:70" ht="37.5" customHeight="1" x14ac:dyDescent="0.25">
      <c r="A791" s="39"/>
      <c r="B791" s="40"/>
      <c r="C791" s="41"/>
      <c r="D791" s="39"/>
      <c r="E791" s="39"/>
      <c r="F791" s="39"/>
      <c r="G791" s="42"/>
      <c r="H791" s="43"/>
      <c r="I791" s="43"/>
      <c r="M791" s="43"/>
      <c r="AN791" s="43"/>
      <c r="AO791" s="43"/>
      <c r="AP791" s="43"/>
      <c r="AQ791" s="43"/>
      <c r="AR791" s="43"/>
      <c r="AS791" s="43"/>
      <c r="AW791" s="43"/>
      <c r="AY791" s="43"/>
      <c r="AZ791" s="43"/>
      <c r="BO791" s="43"/>
      <c r="BP791" s="43"/>
      <c r="BQ791" s="43"/>
      <c r="BR791" s="43"/>
    </row>
    <row r="792" spans="1:70" ht="37.5" customHeight="1" x14ac:dyDescent="0.25">
      <c r="A792" s="39"/>
      <c r="B792" s="40"/>
      <c r="C792" s="41"/>
      <c r="D792" s="39"/>
      <c r="E792" s="39"/>
      <c r="F792" s="39"/>
      <c r="G792" s="42"/>
      <c r="H792" s="43"/>
      <c r="I792" s="43"/>
      <c r="M792" s="43"/>
      <c r="AN792" s="43"/>
      <c r="AO792" s="43"/>
      <c r="AP792" s="43"/>
      <c r="AQ792" s="43"/>
      <c r="AR792" s="43"/>
      <c r="AS792" s="43"/>
      <c r="AW792" s="43"/>
      <c r="AY792" s="43"/>
      <c r="AZ792" s="43"/>
      <c r="BO792" s="43"/>
      <c r="BP792" s="43"/>
      <c r="BQ792" s="43"/>
      <c r="BR792" s="43"/>
    </row>
    <row r="793" spans="1:70" ht="37.5" customHeight="1" x14ac:dyDescent="0.25">
      <c r="A793" s="39"/>
      <c r="B793" s="40"/>
      <c r="C793" s="41"/>
      <c r="D793" s="39"/>
      <c r="E793" s="39"/>
      <c r="F793" s="39"/>
      <c r="G793" s="42"/>
      <c r="H793" s="43"/>
      <c r="I793" s="43"/>
      <c r="M793" s="43"/>
      <c r="AN793" s="43"/>
      <c r="AO793" s="43"/>
      <c r="AP793" s="43"/>
      <c r="AQ793" s="43"/>
      <c r="AR793" s="43"/>
      <c r="AS793" s="43"/>
      <c r="AW793" s="43"/>
      <c r="AY793" s="43"/>
      <c r="AZ793" s="43"/>
      <c r="BO793" s="43"/>
      <c r="BP793" s="43"/>
      <c r="BQ793" s="43"/>
      <c r="BR793" s="43"/>
    </row>
    <row r="794" spans="1:70" ht="37.5" customHeight="1" x14ac:dyDescent="0.25">
      <c r="A794" s="39"/>
      <c r="B794" s="40"/>
      <c r="C794" s="41"/>
      <c r="D794" s="39"/>
      <c r="E794" s="39"/>
      <c r="F794" s="39"/>
      <c r="G794" s="42"/>
      <c r="H794" s="43"/>
      <c r="I794" s="43"/>
      <c r="M794" s="43"/>
      <c r="AN794" s="43"/>
      <c r="AO794" s="43"/>
      <c r="AP794" s="43"/>
      <c r="AQ794" s="43"/>
      <c r="AR794" s="43"/>
      <c r="AS794" s="43"/>
      <c r="AW794" s="43"/>
      <c r="AY794" s="43"/>
      <c r="AZ794" s="43"/>
      <c r="BO794" s="43"/>
      <c r="BP794" s="43"/>
      <c r="BQ794" s="43"/>
      <c r="BR794" s="43"/>
    </row>
    <row r="795" spans="1:70" ht="37.5" customHeight="1" x14ac:dyDescent="0.25">
      <c r="A795" s="39"/>
      <c r="B795" s="40"/>
      <c r="C795" s="41"/>
      <c r="D795" s="39"/>
      <c r="E795" s="39"/>
      <c r="F795" s="39"/>
      <c r="G795" s="42"/>
      <c r="H795" s="43"/>
      <c r="I795" s="43"/>
      <c r="M795" s="43"/>
      <c r="AN795" s="43"/>
      <c r="AO795" s="43"/>
      <c r="AP795" s="43"/>
      <c r="AQ795" s="43"/>
      <c r="AR795" s="43"/>
      <c r="AS795" s="43"/>
      <c r="AW795" s="43"/>
      <c r="AY795" s="43"/>
      <c r="AZ795" s="43"/>
      <c r="BO795" s="43"/>
      <c r="BP795" s="43"/>
      <c r="BQ795" s="43"/>
      <c r="BR795" s="43"/>
    </row>
    <row r="796" spans="1:70" ht="37.5" customHeight="1" x14ac:dyDescent="0.25">
      <c r="A796" s="39"/>
      <c r="B796" s="40"/>
      <c r="C796" s="41"/>
      <c r="D796" s="39"/>
      <c r="E796" s="39"/>
      <c r="F796" s="39"/>
      <c r="G796" s="42"/>
      <c r="H796" s="43"/>
      <c r="I796" s="43"/>
      <c r="M796" s="43"/>
      <c r="AN796" s="43"/>
      <c r="AO796" s="43"/>
      <c r="AP796" s="43"/>
      <c r="AQ796" s="43"/>
      <c r="AR796" s="43"/>
      <c r="AS796" s="43"/>
      <c r="AW796" s="43"/>
      <c r="AY796" s="43"/>
      <c r="AZ796" s="43"/>
      <c r="BO796" s="43"/>
      <c r="BP796" s="43"/>
      <c r="BQ796" s="43"/>
      <c r="BR796" s="43"/>
    </row>
    <row r="797" spans="1:70" ht="37.5" customHeight="1" x14ac:dyDescent="0.25">
      <c r="A797" s="39"/>
      <c r="B797" s="40"/>
      <c r="C797" s="41"/>
      <c r="D797" s="39"/>
      <c r="E797" s="39"/>
      <c r="F797" s="39"/>
      <c r="G797" s="42"/>
      <c r="H797" s="43"/>
      <c r="I797" s="43"/>
      <c r="M797" s="43"/>
      <c r="AN797" s="43"/>
      <c r="AO797" s="43"/>
      <c r="AP797" s="43"/>
      <c r="AQ797" s="43"/>
      <c r="AR797" s="43"/>
      <c r="AS797" s="43"/>
      <c r="AW797" s="43"/>
      <c r="AY797" s="43"/>
      <c r="AZ797" s="43"/>
      <c r="BO797" s="43"/>
      <c r="BP797" s="43"/>
      <c r="BQ797" s="43"/>
      <c r="BR797" s="43"/>
    </row>
    <row r="798" spans="1:70" ht="37.5" customHeight="1" x14ac:dyDescent="0.25">
      <c r="A798" s="39"/>
      <c r="B798" s="40"/>
      <c r="C798" s="41"/>
      <c r="D798" s="39"/>
      <c r="E798" s="39"/>
      <c r="F798" s="39"/>
      <c r="G798" s="42"/>
      <c r="H798" s="43"/>
      <c r="I798" s="43"/>
      <c r="M798" s="43"/>
      <c r="AN798" s="43"/>
      <c r="AO798" s="43"/>
      <c r="AP798" s="43"/>
      <c r="AQ798" s="43"/>
      <c r="AR798" s="43"/>
      <c r="AS798" s="43"/>
      <c r="AW798" s="43"/>
      <c r="AY798" s="43"/>
      <c r="AZ798" s="43"/>
      <c r="BO798" s="43"/>
      <c r="BP798" s="43"/>
      <c r="BQ798" s="43"/>
      <c r="BR798" s="43"/>
    </row>
    <row r="799" spans="1:70" ht="37.5" customHeight="1" x14ac:dyDescent="0.25">
      <c r="A799" s="39"/>
      <c r="B799" s="40"/>
      <c r="C799" s="41"/>
      <c r="D799" s="39"/>
      <c r="E799" s="39"/>
      <c r="F799" s="39"/>
      <c r="G799" s="42"/>
      <c r="H799" s="43"/>
      <c r="I799" s="43"/>
      <c r="M799" s="43"/>
      <c r="AN799" s="43"/>
      <c r="AO799" s="43"/>
      <c r="AP799" s="43"/>
      <c r="AQ799" s="43"/>
      <c r="AR799" s="43"/>
      <c r="AS799" s="43"/>
      <c r="AW799" s="43"/>
      <c r="AY799" s="43"/>
      <c r="AZ799" s="43"/>
      <c r="BO799" s="43"/>
      <c r="BP799" s="43"/>
      <c r="BQ799" s="43"/>
      <c r="BR799" s="43"/>
    </row>
    <row r="800" spans="1:70" ht="37.5" customHeight="1" x14ac:dyDescent="0.25">
      <c r="A800" s="39"/>
      <c r="B800" s="40"/>
      <c r="C800" s="41"/>
      <c r="D800" s="39"/>
      <c r="E800" s="39"/>
      <c r="F800" s="39"/>
      <c r="G800" s="42"/>
      <c r="H800" s="43"/>
      <c r="I800" s="43"/>
      <c r="M800" s="43"/>
      <c r="AN800" s="43"/>
      <c r="AO800" s="43"/>
      <c r="AP800" s="43"/>
      <c r="AQ800" s="43"/>
      <c r="AR800" s="43"/>
      <c r="AS800" s="43"/>
      <c r="AW800" s="43"/>
      <c r="AY800" s="43"/>
      <c r="AZ800" s="43"/>
      <c r="BO800" s="43"/>
      <c r="BP800" s="43"/>
      <c r="BQ800" s="43"/>
      <c r="BR800" s="43"/>
    </row>
    <row r="801" spans="1:70" ht="37.5" customHeight="1" x14ac:dyDescent="0.25">
      <c r="A801" s="39"/>
      <c r="B801" s="40"/>
      <c r="C801" s="41"/>
      <c r="D801" s="39"/>
      <c r="E801" s="39"/>
      <c r="F801" s="39"/>
      <c r="G801" s="42"/>
      <c r="H801" s="43"/>
      <c r="I801" s="43"/>
      <c r="M801" s="43"/>
      <c r="AN801" s="43"/>
      <c r="AO801" s="43"/>
      <c r="AP801" s="43"/>
      <c r="AQ801" s="43"/>
      <c r="AR801" s="43"/>
      <c r="AS801" s="43"/>
      <c r="AW801" s="43"/>
      <c r="AY801" s="43"/>
      <c r="AZ801" s="43"/>
      <c r="BO801" s="43"/>
      <c r="BP801" s="43"/>
      <c r="BQ801" s="43"/>
      <c r="BR801" s="43"/>
    </row>
    <row r="802" spans="1:70" ht="37.5" customHeight="1" x14ac:dyDescent="0.25">
      <c r="A802" s="39"/>
      <c r="B802" s="40"/>
      <c r="C802" s="41"/>
      <c r="D802" s="39"/>
      <c r="E802" s="39"/>
      <c r="F802" s="39"/>
      <c r="G802" s="42"/>
      <c r="H802" s="43"/>
      <c r="I802" s="43"/>
      <c r="M802" s="43"/>
      <c r="AN802" s="43"/>
      <c r="AO802" s="43"/>
      <c r="AP802" s="43"/>
      <c r="AQ802" s="43"/>
      <c r="AR802" s="43"/>
      <c r="AS802" s="43"/>
      <c r="AW802" s="43"/>
      <c r="AY802" s="43"/>
      <c r="AZ802" s="43"/>
      <c r="BO802" s="43"/>
      <c r="BP802" s="43"/>
      <c r="BQ802" s="43"/>
      <c r="BR802" s="43"/>
    </row>
    <row r="803" spans="1:70" ht="37.5" customHeight="1" x14ac:dyDescent="0.25">
      <c r="A803" s="39"/>
      <c r="B803" s="40"/>
      <c r="C803" s="41"/>
      <c r="D803" s="39"/>
      <c r="E803" s="39"/>
      <c r="F803" s="39"/>
      <c r="G803" s="42"/>
      <c r="H803" s="43"/>
      <c r="I803" s="43"/>
      <c r="M803" s="43"/>
      <c r="AN803" s="43"/>
      <c r="AO803" s="43"/>
      <c r="AP803" s="43"/>
      <c r="AQ803" s="43"/>
      <c r="AR803" s="43"/>
      <c r="AS803" s="43"/>
      <c r="AW803" s="43"/>
      <c r="AY803" s="43"/>
      <c r="AZ803" s="43"/>
      <c r="BO803" s="43"/>
      <c r="BP803" s="43"/>
      <c r="BQ803" s="43"/>
      <c r="BR803" s="43"/>
    </row>
    <row r="804" spans="1:70" ht="37.5" customHeight="1" x14ac:dyDescent="0.25">
      <c r="A804" s="39"/>
      <c r="B804" s="40"/>
      <c r="C804" s="41"/>
      <c r="D804" s="39"/>
      <c r="E804" s="39"/>
      <c r="F804" s="39"/>
      <c r="G804" s="42"/>
      <c r="H804" s="43"/>
      <c r="I804" s="43"/>
      <c r="M804" s="43"/>
      <c r="AN804" s="43"/>
      <c r="AO804" s="43"/>
      <c r="AP804" s="43"/>
      <c r="AQ804" s="43"/>
      <c r="AR804" s="43"/>
      <c r="AS804" s="43"/>
      <c r="AW804" s="43"/>
      <c r="AY804" s="43"/>
      <c r="AZ804" s="43"/>
      <c r="BO804" s="43"/>
      <c r="BP804" s="43"/>
      <c r="BQ804" s="43"/>
      <c r="BR804" s="43"/>
    </row>
    <row r="805" spans="1:70" ht="37.5" customHeight="1" x14ac:dyDescent="0.25">
      <c r="A805" s="39"/>
      <c r="B805" s="40"/>
      <c r="C805" s="41"/>
      <c r="D805" s="39"/>
      <c r="E805" s="39"/>
      <c r="F805" s="39"/>
      <c r="G805" s="42"/>
      <c r="H805" s="43"/>
      <c r="I805" s="43"/>
      <c r="M805" s="43"/>
      <c r="AN805" s="43"/>
      <c r="AO805" s="43"/>
      <c r="AP805" s="43"/>
      <c r="AQ805" s="43"/>
      <c r="AR805" s="43"/>
      <c r="AS805" s="43"/>
      <c r="AW805" s="43"/>
      <c r="AY805" s="43"/>
      <c r="AZ805" s="43"/>
      <c r="BO805" s="43"/>
      <c r="BP805" s="43"/>
      <c r="BQ805" s="43"/>
      <c r="BR805" s="43"/>
    </row>
    <row r="806" spans="1:70" ht="37.5" customHeight="1" x14ac:dyDescent="0.25">
      <c r="A806" s="39"/>
      <c r="B806" s="40"/>
      <c r="C806" s="41"/>
      <c r="D806" s="39"/>
      <c r="E806" s="39"/>
      <c r="F806" s="39"/>
      <c r="G806" s="42"/>
      <c r="H806" s="43"/>
      <c r="I806" s="43"/>
      <c r="M806" s="43"/>
      <c r="AN806" s="43"/>
      <c r="AO806" s="43"/>
      <c r="AP806" s="43"/>
      <c r="AQ806" s="43"/>
      <c r="AR806" s="43"/>
      <c r="AS806" s="43"/>
      <c r="AW806" s="43"/>
      <c r="AY806" s="43"/>
      <c r="AZ806" s="43"/>
      <c r="BO806" s="43"/>
      <c r="BP806" s="43"/>
      <c r="BQ806" s="43"/>
      <c r="BR806" s="43"/>
    </row>
    <row r="807" spans="1:70" ht="37.5" customHeight="1" x14ac:dyDescent="0.25">
      <c r="A807" s="39"/>
      <c r="B807" s="40"/>
      <c r="C807" s="41"/>
      <c r="D807" s="39"/>
      <c r="E807" s="39"/>
      <c r="F807" s="39"/>
      <c r="G807" s="42"/>
      <c r="H807" s="43"/>
      <c r="I807" s="43"/>
      <c r="M807" s="43"/>
      <c r="AN807" s="43"/>
      <c r="AO807" s="43"/>
      <c r="AP807" s="43"/>
      <c r="AQ807" s="43"/>
      <c r="AR807" s="43"/>
      <c r="AS807" s="43"/>
      <c r="AW807" s="43"/>
      <c r="AY807" s="43"/>
      <c r="AZ807" s="43"/>
      <c r="BO807" s="43"/>
      <c r="BP807" s="43"/>
      <c r="BQ807" s="43"/>
      <c r="BR807" s="43"/>
    </row>
    <row r="808" spans="1:70" ht="37.5" customHeight="1" x14ac:dyDescent="0.25">
      <c r="A808" s="39"/>
      <c r="B808" s="40"/>
      <c r="C808" s="41"/>
      <c r="D808" s="39"/>
      <c r="E808" s="39"/>
      <c r="F808" s="39"/>
      <c r="G808" s="42"/>
      <c r="H808" s="43"/>
      <c r="I808" s="43"/>
      <c r="M808" s="43"/>
      <c r="AN808" s="43"/>
      <c r="AO808" s="43"/>
      <c r="AP808" s="43"/>
      <c r="AQ808" s="43"/>
      <c r="AR808" s="43"/>
      <c r="AS808" s="43"/>
      <c r="AW808" s="43"/>
      <c r="AY808" s="43"/>
      <c r="AZ808" s="43"/>
      <c r="BO808" s="43"/>
      <c r="BP808" s="43"/>
      <c r="BQ808" s="43"/>
      <c r="BR808" s="43"/>
    </row>
    <row r="809" spans="1:70" ht="37.5" customHeight="1" x14ac:dyDescent="0.25">
      <c r="A809" s="39"/>
      <c r="B809" s="40"/>
      <c r="C809" s="41"/>
      <c r="D809" s="39"/>
      <c r="E809" s="39"/>
      <c r="F809" s="39"/>
      <c r="G809" s="42"/>
      <c r="H809" s="43"/>
      <c r="I809" s="43"/>
      <c r="M809" s="43"/>
      <c r="AN809" s="43"/>
      <c r="AO809" s="43"/>
      <c r="AP809" s="43"/>
      <c r="AQ809" s="43"/>
      <c r="AR809" s="43"/>
      <c r="AS809" s="43"/>
      <c r="AW809" s="43"/>
      <c r="AY809" s="43"/>
      <c r="AZ809" s="43"/>
      <c r="BO809" s="43"/>
      <c r="BP809" s="43"/>
      <c r="BQ809" s="43"/>
      <c r="BR809" s="43"/>
    </row>
    <row r="810" spans="1:70" ht="37.5" customHeight="1" x14ac:dyDescent="0.25">
      <c r="A810" s="39"/>
      <c r="B810" s="40"/>
      <c r="C810" s="41"/>
      <c r="D810" s="39"/>
      <c r="E810" s="39"/>
      <c r="F810" s="39"/>
      <c r="G810" s="42"/>
      <c r="H810" s="43"/>
      <c r="I810" s="43"/>
      <c r="M810" s="43"/>
      <c r="AN810" s="43"/>
      <c r="AO810" s="43"/>
      <c r="AP810" s="43"/>
      <c r="AQ810" s="43"/>
      <c r="AR810" s="43"/>
      <c r="AS810" s="43"/>
      <c r="AW810" s="43"/>
      <c r="AY810" s="43"/>
      <c r="AZ810" s="43"/>
      <c r="BO810" s="43"/>
      <c r="BP810" s="43"/>
      <c r="BQ810" s="43"/>
      <c r="BR810" s="43"/>
    </row>
  </sheetData>
  <autoFilter ref="A1:MW140" xr:uid="{1AF77815-520A-425B-B24A-24A6CD870281}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2024-11-22T07:07:02Z</dcterms:created>
  <dcterms:modified xsi:type="dcterms:W3CDTF">2024-11-22T07:08:05Z</dcterms:modified>
</cp:coreProperties>
</file>