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hidePivotFieldList="1" defaultThemeVersion="166925"/>
  <mc:AlternateContent xmlns:mc="http://schemas.openxmlformats.org/markup-compatibility/2006">
    <mc:Choice Requires="x15">
      <x15ac:absPath xmlns:x15ac="http://schemas.microsoft.com/office/spreadsheetml/2010/11/ac" url="\\192.168.110.2\Dispozitive\+LP ADM 2025\+PROGRAME SPECIALE\21237051 electrocardiostimulatoare\REOFERTARE V-2026\"/>
    </mc:Choice>
  </mc:AlternateContent>
  <xr:revisionPtr revIDLastSave="0" documentId="8_{AE9E4FA9-9F38-4E35-A54C-D57F171BC580}" xr6:coauthVersionLast="47" xr6:coauthVersionMax="47" xr10:uidLastSave="{00000000-0000-0000-0000-000000000000}"/>
  <bookViews>
    <workbookView xWindow="-120" yWindow="-120" windowWidth="29040" windowHeight="15840" xr2:uid="{AC8541FB-26C9-452C-A965-4084071D7286}"/>
  </bookViews>
  <sheets>
    <sheet name="Electrocardi." sheetId="1" r:id="rId1"/>
    <sheet name="Sheet2" sheetId="3" r:id="rId2"/>
    <sheet name="Oxivit med" sheetId="6" r:id="rId3"/>
    <sheet name="Life Med" sheetId="5" r:id="rId4"/>
    <sheet name="GBG-MLD SRL" sheetId="4" r:id="rId5"/>
    <sheet name="Sheet1" sheetId="2" r:id="rId6"/>
  </sheets>
  <definedNames>
    <definedName name="_xlnm._FilterDatabase" localSheetId="0" hidden="1">Electrocardi.!$A$1:$S$3</definedName>
  </definedNames>
  <calcPr calcId="181029"/>
  <pivotCaches>
    <pivotCache cacheId="1" r:id="rId7"/>
  </pivotCaches>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3" i="4" l="1"/>
  <c r="K3" i="4"/>
  <c r="L3" i="5"/>
  <c r="K3" i="5"/>
  <c r="L5" i="6"/>
  <c r="L6" i="6"/>
  <c r="L4" i="6"/>
  <c r="K5" i="6"/>
  <c r="K6" i="6"/>
  <c r="K4" i="6"/>
  <c r="K3" i="6" s="1"/>
  <c r="L8" i="4"/>
  <c r="K8" i="4"/>
  <c r="L6" i="4"/>
  <c r="L5" i="4"/>
  <c r="K6" i="4"/>
  <c r="K5" i="4"/>
  <c r="L3" i="6" l="1"/>
  <c r="P3" i="1" l="1"/>
  <c r="P2" i="1"/>
</calcChain>
</file>

<file path=xl/sharedStrings.xml><?xml version="1.0" encoding="utf-8"?>
<sst xmlns="http://schemas.openxmlformats.org/spreadsheetml/2006/main" count="357" uniqueCount="134">
  <si>
    <t>CPV</t>
  </si>
  <si>
    <t>Grupa generală</t>
  </si>
  <si>
    <t>Grupa Mare</t>
  </si>
  <si>
    <t>Grupa medie</t>
  </si>
  <si>
    <t>Grupa mică</t>
  </si>
  <si>
    <t>Cod Numeric</t>
  </si>
  <si>
    <t>Cod Final</t>
  </si>
  <si>
    <t>DCI/Denumire Lot</t>
  </si>
  <si>
    <t>Denumire Poziție</t>
  </si>
  <si>
    <t>Specificație Tehnică</t>
  </si>
  <si>
    <t>Divizarea minimă (după forma de ambalare)</t>
  </si>
  <si>
    <t>UM</t>
  </si>
  <si>
    <t>IMSP INSTITUTUL DE CARDIOLOGIE</t>
  </si>
  <si>
    <t>IMSP SPITALUL CLINIC MUNICIPAL SFANTA TREIME</t>
  </si>
  <si>
    <t>33100000-1</t>
  </si>
  <si>
    <t>Dispozitive Medicale</t>
  </si>
  <si>
    <t>Consumabile medicale/biocide/suturi/implanturi</t>
  </si>
  <si>
    <t xml:space="preserve">Dispozitive implantabile </t>
  </si>
  <si>
    <t>Electrocardiostimulatoare</t>
  </si>
  <si>
    <t>004492</t>
  </si>
  <si>
    <t>Electrocardiostimu-lator monocameral, SR, cu regim de stimulare AAIR, VVIR inclusiv cu electrod endocardial</t>
  </si>
  <si>
    <t>bucată</t>
  </si>
  <si>
    <t>1-64180</t>
  </si>
  <si>
    <t>004493</t>
  </si>
  <si>
    <t>Electrocardiostimulator bicameral, DR, cu regim de stimulare DDDR inclusiv cu 2 electrozi endocardiale</t>
  </si>
  <si>
    <t>2-64180</t>
  </si>
  <si>
    <t>004495</t>
  </si>
  <si>
    <t>Consumabile medicale/biocide/suturi/implanturiDispozitive implantabile 004495</t>
  </si>
  <si>
    <t>Cardioverter-defibrilator impalntabil monocameral de tip VR, inclusive cu electrod de socare de tip DF4</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</si>
  <si>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</si>
  <si>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4-64180</t>
  </si>
  <si>
    <t>004496</t>
  </si>
  <si>
    <t>Cardiostimulator tricameral (biventricular) CRT – P in complect cu electrozi si kituri pentru intubarea sinusului coronarian</t>
  </si>
  <si>
    <t>5-64180</t>
  </si>
  <si>
    <t>004497</t>
  </si>
  <si>
    <t>Introducer 6-9F de tip “peel-away”</t>
  </si>
  <si>
    <t>6-64180</t>
  </si>
  <si>
    <t>004499</t>
  </si>
  <si>
    <t>Registrator implantabil de tip “loop-recorder”</t>
  </si>
  <si>
    <t>8-64180</t>
  </si>
  <si>
    <t>004500</t>
  </si>
  <si>
    <t>Kit-set cu electrod endocardial pentru stimularea temporara</t>
  </si>
  <si>
    <t>9-64180</t>
  </si>
  <si>
    <t>004506</t>
  </si>
  <si>
    <t xml:space="preserve">Cateter electrod ablație cu RF </t>
  </si>
  <si>
    <t>13-64180</t>
  </si>
  <si>
    <t>004508</t>
  </si>
  <si>
    <t xml:space="preserve">Cateter electrod ablație RF cu irigare </t>
  </si>
  <si>
    <t>14-64180</t>
  </si>
  <si>
    <t>004511</t>
  </si>
  <si>
    <t>Patch-kit (electrozi set pentru 3D mapping)</t>
  </si>
  <si>
    <t>16-64180</t>
  </si>
  <si>
    <t>004524</t>
  </si>
  <si>
    <t>Consumabile medicale/biocide/suturi/implanturiDispozitive implantabile 004524</t>
  </si>
  <si>
    <t>Cardiostimulator-cardioverter tricameral (biventricular) CRT – D in complect cu electrozi si kituri pentru intubarea sinusului coronarian, electrodul de socare</t>
  </si>
  <si>
    <t>Cardiostimulator-cardioverter tricameral (biventricular) CRT – D in complect cu electrozi si kituri pentru intubarea sinusului coronarian cu electrodul de socare</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</si>
  <si>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</si>
  <si>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29-64180</t>
  </si>
  <si>
    <t>004527</t>
  </si>
  <si>
    <t>32-64180</t>
  </si>
  <si>
    <t>GBG-MLD SRL</t>
  </si>
  <si>
    <t>Oxivit med</t>
  </si>
  <si>
    <t>Life Med</t>
  </si>
  <si>
    <t>preț unitar fără TVA</t>
  </si>
  <si>
    <t>preț unitar cu TVA</t>
  </si>
  <si>
    <t>Ofertant</t>
  </si>
  <si>
    <t xml:space="preserve">DDP - Franco destinație vămuit, Incoterms 2020, în termen de până la 30 de zile de la comanda scrisă a beneficiarului. </t>
  </si>
  <si>
    <t>Termenul de livrare</t>
  </si>
  <si>
    <t>Column1</t>
  </si>
  <si>
    <t>Sum of IMSP INSTITUTUL DE CARDIOLOGIE</t>
  </si>
  <si>
    <t>Sum of IMSP SPITALUL CLINIC MUNICIPAL SFANTA TREIME</t>
  </si>
  <si>
    <t>Total Sum of IMSP INSTITUTUL DE CARDIOLOGIE</t>
  </si>
  <si>
    <t>Total Sum of IMSP SPITALUL CLINIC MUNICIPAL SFANTA TREIME</t>
  </si>
  <si>
    <t>beneficiar</t>
  </si>
  <si>
    <t>Nr. Lot</t>
  </si>
  <si>
    <t>cod lot</t>
  </si>
  <si>
    <t>cod CPV</t>
  </si>
  <si>
    <t>Denumire Lot</t>
  </si>
  <si>
    <t>Denumirea poziției</t>
  </si>
  <si>
    <t>Unitatea de măsură</t>
  </si>
  <si>
    <t xml:space="preserve">cantitatea </t>
  </si>
  <si>
    <t>Suma fără TVA</t>
  </si>
  <si>
    <t>Suma cu TVA</t>
  </si>
  <si>
    <t>Model/codul produsului</t>
  </si>
  <si>
    <t xml:space="preserve">producător </t>
  </si>
  <si>
    <t>Țară de origine</t>
  </si>
  <si>
    <t>specificația tehnică ofertată</t>
  </si>
  <si>
    <t>Înregistrare AMDM</t>
  </si>
  <si>
    <t>G20A2+ 5076-58/65
IPG G20 SR MRI SURESCAN
LEAD 5076-58 LEAD BI SIL STEROID FIX 58
LEAD 5076-65 LEAD-BIPOLAR SIL SCREW-IN</t>
  </si>
  <si>
    <t>Olanda/SUA</t>
  </si>
  <si>
    <t>Vitatron/Medtro
nic</t>
  </si>
  <si>
    <t>DM000399865
DM000398858
DM000398859</t>
  </si>
  <si>
    <t>Electrocardiostimulator monocameral SR, RMN
compatibil 1.5T, cu regim de stimulare AAIR, VVIR -
Brosura "G20 MRI" pag.2,
inclusiv cu 1 electro endocardial – electrod ventricular
cu lungimea 58-65 cm, diametru 7F, cu fixarea active-
"Product catalog_2021" pag.95
Prezenta functiilor de autocapturare, adaptarea de fcc.
Lungevitatea bateriei de la 10 ani in conditii speciale -
Brosura "G20 MRI" pag.2
Solicitare dimensiunei electrozilor la cerinta
specialistului</t>
  </si>
  <si>
    <t>G70A2+ 5076-58/65+ 5076-52/58
G70A2//IPG G70 DR MRI SURESCAN
LEAD 5076-52 LEAD BI SIL STEROID FIX 52
LEAD 5076-58 LEAD BI SIL STEROID FIX 58
LEAD 5076-65 LEAD-BIPOLAR SIL SCREW-IN</t>
  </si>
  <si>
    <t>Electrocardiostimulator bicameral DR, RMN compatibil
1.5T, cu regim de stimulare DDDR - Brosura "G70
MRI" pag.2
inclusiv cu 2 electrozi endocardiali – 1 electrod atrial
cu lungimea 52-58 cm; 1 electrod ventricular cu
lungimea 58-65 cm, diametru 7F, cu fixarea active -
"Product catalog_2021" pag.95
Prezenta functiilor de autocapturare, adaptarea de fcc,
algoritme de protectie declansarii fibrilatiei atriale,
algoritme de micsorarea stimularii VD - Brosura "G70
MRI" pag. 3
posibilitatea efectuarii SEF - "M007512C001B_view"
pag.37
Lungevitatea bateriei de la 10 ani - Brosura "G70 MRI"
pag.2
Solicitare dimensiunei electrozilor la cerinta
specialistului</t>
  </si>
  <si>
    <t>DM000399866
DM000398858
DM000398859
DM0003988</t>
  </si>
  <si>
    <t>DPI0752
DPI0852
DPI0952
DPI1052
Рееlаble lntroducer</t>
  </si>
  <si>
    <t>Beijing Demax
Medical
Technology</t>
  </si>
  <si>
    <t>CHINA</t>
  </si>
  <si>
    <t>DM000839555
DM000839556
DM000839558
DM000839564</t>
  </si>
  <si>
    <t>Teaca-introducer de tip peel-away cu lungimea – 14
cm diametru 7F, 8F,9F,10F – “Peelable Introducers”
pag.1</t>
  </si>
  <si>
    <t>BIOMONITOR III 436066</t>
  </si>
  <si>
    <t>5F Bipolar Pacing Catheter
445697</t>
  </si>
  <si>
    <t>Bioptimal
al Pte. Ltd.</t>
  </si>
  <si>
    <t>Singapore</t>
  </si>
  <si>
    <t>Germania</t>
  </si>
  <si>
    <t>Biotronik</t>
  </si>
  <si>
    <t>Registrator implantabil de tip “loop-recorder”, durată
scanare a RMN de 1.5T și 3T pagina 1</t>
  </si>
  <si>
    <t>DM000397650</t>
  </si>
  <si>
    <t>Kit-set cu electrod endocardial pentru stimularea temporara
lungimea – 110 cm, stimularea bipolara, d- 5F.</t>
  </si>
  <si>
    <t>DM000397966</t>
  </si>
  <si>
    <t>AlCath Flux Red G eXtra 3.5
mm irrigated Red 2-5-2 mm 7F
110 cm 376 379
AlCath Flux Blue G eXtra 3.5
mm irrigated Blue 2-5-2 mm
7F 110 cm 376 388
AlCath Flux Green G eXtra 3.5
mm irrigated Green 2-5-2 mm
7F 110 cm 376 384
AlCath Flux Black G eXtra 3.5
mm irrigated Black 2-5-2 mm
7F 110 cm 376 390
AlCath Flux Cyan G eXtra 3.5
mm irrigated Cyan 2-5-2 mm
7F 110 cm 376 386</t>
  </si>
  <si>
    <t>Vascomed/D
istribuit
Biotronik</t>
  </si>
  <si>
    <t>Cateter electrod ablaţie dimensiuni 7F, 4 polar cu vîrful
electrodului 3,5mm din aur ce permite eficacitate
superioara si reducerea timpului în interventia ablației
atriale, 12 orificii de irigare pe 3 nivele dispuse cu un
model de irigare 3D, spaţiu între electrozi 2-5-2 mm, cu
curbura deflectabilă 180 sau bidirecţional, disponibile în
tipuri de curbură M (medium), L (large), lungimea 110 cm.
Catetere să aiba posibilitatea de registrarea intracardiacă,
stimularea cardiacă şi vîrful de a livra energie de la
generatorul de radiofrecvenţă cu puterea maximală 50W.
Catetere să fie compatibile cu cablu de conectare și
generatorul de RF IBI 1500T11. Posibiltatea de a folosi la
pacienți pediatrici.</t>
  </si>
  <si>
    <t>DM000397900
DM000397901
DM000397902
DM000397903
DM000397904</t>
  </si>
  <si>
    <t>Allure RF, ref.:
PM3222 + Tendril™
STS ref.: 2088TC/52
sau 2088TC/58 +
2088TC/58 sau
2088TC/65 +
QuickFlex™ ref.:
1258T + CPS Direct:
DS2C020 si
DS2C019 sau
DS2C021 +
GUIDEWIRE:
4078G</t>
  </si>
  <si>
    <t>St. Jude Med /
ABBOTT
Med. /
Bioptimal</t>
  </si>
  <si>
    <t>USA /
Singapor
e</t>
  </si>
  <si>
    <t>Cardiostimulator tricameral (biventricular) CRT – P
(device pentru terapie de resincronizare) in
complect cu electrozi: atrial cu lungimea 52 sau
58 diametru 6 F, cu fixarea active pentru ventricul
drept cu lungimea 58-65 diametru 6F,
conexiunea IS1, cu fixarea activa, electrod
pentru ventricul sting bipolar/quadripolar
(conexiunea IS1), minimum 3 vectori de stimulare
VS, diametru 4F - 6F cu fixarea pasiva, kitintroducer cu sistem de delivrare. pentru
intubarea de sinus coronarian (minimum 2 teci cu
diferite curburi - la solicitarea specialistului),
subselector minimum 2 curburi (la solicitarea
specialistului ), balon pentru venografie sinusului
coronarian; ghid coronarian hidrofil d- 0.014.
Lungevitatea bateriei 8,2 ani. - Functie „rest rate”
(de stimulare la o frecventa scazuta in timpul
somnului) determinata de senzorul de miscare.
- Capacitate de inregistrare a electrogramelor
intracavitare: pana la 14 minute.</t>
  </si>
  <si>
    <t>DM000512862
DM000654903 /
DM000503633
DM000654908
DM000513017
DM000513016
DM000513018
DM000513014</t>
  </si>
  <si>
    <t>Allure Quadra,
PM3542 + Tendril™:
2088TC/52 sau
2088TC/58 +
Quartet™: 1458Q +
CPS Direct:
DS2C020 si
DS2C019 sau
DS2C021+
DS2N027 si
DS2N026 sau
DS2N028 +
TD2602N + 4078G</t>
  </si>
  <si>
    <t>Cardiostimulator tricameral (biventricular) CRT – P
(device pentru terapie de resincronizare) in
complect cu electrozi: atrial cu lungimea
52cm, 58cm, diametru 6F, cu fixarea active pentru
ventricul drept cu lungimea 58, 65cm, diametru
6F, conexiunea IS1, cu fixarea activa, electrod
pentru ventricul sting quadripolar (conexiunea
IS1/IS4), minimum 10 vectori de stimulare
VS, diametru 5F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Functie „rest rate”
(de stimulare la o frecventa scazuta in timpul
somnului) determinata de senzorul de miscare.
Capacitate de monitorizare impendatei intratoracice
si transmiterea de alerte catre pacient in cazul
depasirii valorilor nominale
- Capacitate de inregistrare a electrogramelor
intracavitare: pana la 14 minute.</t>
  </si>
  <si>
    <t>DM000513017 DM000654903
DM000654916/ DM000654915
DM000513016
DM000513018
DM000513023
DM000513022
DM000513024
DM000513014</t>
  </si>
  <si>
    <t>EnSite Precision, EN0020P</t>
  </si>
  <si>
    <t>St. Jude Med / ABBOTT
Med.</t>
  </si>
  <si>
    <t>USA</t>
  </si>
  <si>
    <t>Patch-kit, setul de electrozi ce se utilizeaza pentru
mapparea 3D, compatibile cu sistemul de navigare
EnSite Velocity (SJMedical).</t>
  </si>
  <si>
    <t>DM000503790</t>
  </si>
  <si>
    <t xml:space="preserve"> IMSP SPITALUL CLINIC MUNICIPAL SFANTA TREIME</t>
  </si>
  <si>
    <t xml:space="preserve"> IMSP INSTITUTUL DE CARDIOLOGIE</t>
  </si>
  <si>
    <t>Therapy Ablation catheter, ref.: 83405 sau 83408 sau 83432 sau 83453 sau 83456 sau 83459</t>
  </si>
  <si>
    <t>St. Jude Med /
ABBOTT
Med.</t>
  </si>
  <si>
    <t xml:space="preserve">Cateter electrod ablaţie dimensiuni 7F, 4 polar
cu vîrful electrodului 4 mm, spaţiu între electrozi 2-
5-2 mm, cu sensor de măsurare temperaturii de tip
„thermistor sau thermocouple”, cu curbura
deflectabilă uni- sau bidirecţional, disponibile în
tipuri de curbură S (small), M (medium), L (large),
lungimea 110 cm. Catetere cu posibilitatea de
registrarea intracardiacă, stimularea cardiacă şi
vîrful de a livra energie de la generatorul
de radiofrecvenţă cu puterea maxima 70 Wt.
Catetere compatibile cu cablu de conectare și
generatorul de RF IBI 1500T11. Posibiltatea de a
folosi la pacienți pediatrici. - material Pebax. -
unidirecțional . - mâner tip push/pull. - măsurarea
temperaturii prin termocuplu . </t>
  </si>
  <si>
    <t>DM000512817
DM000512818
DM000512822
DM000512821
DM000512823
DM000512824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</si>
</sst>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Times New Roman"/>
      <family val="1"/>
      <charset val="204"/>
    </font>
    <font>
      <b/>
      <sz val="11"/>
      <name val="Times New Roman"/>
      <family val="1"/>
      <charset val="204"/>
    </font>
    <font>
      <sz val="10"/>
      <color theme="1"/>
      <name val="Times New Roman"/>
      <family val="1"/>
      <charset val="204"/>
    </font>
    <font>
      <sz val="11"/>
      <color theme="1"/>
      <name val="Times New Roman"/>
      <family val="1"/>
      <charset val="204"/>
    </font>
    <font>
      <sz val="10"/>
      <name val="Times New Roman"/>
      <family val="1"/>
      <charset val="204"/>
    </font>
    <font>
      <sz val="10"/>
      <name val="Arial"/>
      <family val="2"/>
      <charset val="204"/>
    </font>
    <font>
      <sz val="10"/>
      <color rgb="FF000000"/>
      <name val="Times New Roman"/>
      <family val="1"/>
      <charset val="204"/>
    </font>
    <font>
      <b/>
      <sz val="10"/>
      <color rgb="FF000000"/>
      <name val="Times New Roman"/>
      <family val="1"/>
      <charset val="204"/>
    </font>
    <font>
      <b/>
      <sz val="12"/>
      <color indexed="8"/>
      <name val="Times New Roman"/>
      <family val="1"/>
      <charset val="204"/>
    </font>
    <font>
      <sz val="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theme="4" tint="0.79998168889431442"/>
        <bgColor indexed="64"/>
      </patternFill>
    </fill>
    <fill>
      <patternFill patternType="solid">
        <fgColor rgb="FFD9D9D9"/>
        <bgColor indexed="64"/>
      </patternFill>
    </fill>
    <fill>
      <patternFill patternType="solid">
        <fgColor theme="0" tint="-0.34998626667073579"/>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 fillId="0" borderId="0"/>
    <xf numFmtId="0" fontId="10" fillId="0" borderId="0"/>
  </cellStyleXfs>
  <cellXfs count="35">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1" xfId="0" applyFont="1" applyFill="1" applyBorder="1" applyAlignment="1" applyProtection="1">
      <alignment horizontal="center" vertical="center" wrapText="1"/>
      <protection locked="0"/>
    </xf>
    <xf numFmtId="0" fontId="0" fillId="0" borderId="1" xfId="0" applyBorder="1"/>
    <xf numFmtId="0" fontId="3" fillId="0" borderId="1" xfId="0" applyFont="1" applyBorder="1" applyAlignment="1">
      <alignment horizontal="center" vertical="center"/>
    </xf>
    <xf numFmtId="0" fontId="3" fillId="0" borderId="1" xfId="0" applyFont="1" applyBorder="1" applyAlignment="1">
      <alignment wrapText="1"/>
    </xf>
    <xf numFmtId="49" fontId="4" fillId="0" borderId="1" xfId="0" applyNumberFormat="1" applyFont="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3" fillId="0" borderId="1" xfId="0" applyFont="1" applyBorder="1"/>
    <xf numFmtId="0" fontId="4" fillId="6" borderId="1" xfId="0" applyFont="1" applyFill="1" applyBorder="1" applyAlignment="1">
      <alignment vertical="top"/>
    </xf>
    <xf numFmtId="0" fontId="4" fillId="6" borderId="1" xfId="0" applyFont="1" applyFill="1" applyBorder="1" applyAlignment="1">
      <alignment horizontal="center" vertical="center"/>
    </xf>
    <xf numFmtId="0" fontId="2" fillId="2" borderId="1" xfId="0" applyFont="1" applyFill="1" applyBorder="1" applyAlignment="1">
      <alignment horizontal="left" vertical="center"/>
    </xf>
    <xf numFmtId="0" fontId="8" fillId="7"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horizontal="center"/>
    </xf>
    <xf numFmtId="0" fontId="7" fillId="5" borderId="1" xfId="0" applyFont="1" applyFill="1" applyBorder="1" applyAlignment="1">
      <alignment horizontal="center" vertical="center" wrapText="1"/>
    </xf>
    <xf numFmtId="4" fontId="9" fillId="8" borderId="1" xfId="0" applyNumberFormat="1" applyFont="1" applyFill="1" applyBorder="1" applyAlignment="1">
      <alignment horizontal="center" vertical="top" wrapText="1"/>
    </xf>
    <xf numFmtId="0" fontId="0" fillId="0" borderId="0" xfId="0" applyAlignment="1">
      <alignment wrapText="1"/>
    </xf>
    <xf numFmtId="0" fontId="0" fillId="0" borderId="0" xfId="0" pivotButton="1"/>
    <xf numFmtId="0" fontId="0" fillId="0" borderId="0" xfId="0" applyNumberFormat="1"/>
    <xf numFmtId="0" fontId="0" fillId="4" borderId="0" xfId="0" applyFill="1"/>
    <xf numFmtId="4" fontId="9" fillId="2" borderId="1" xfId="2" applyNumberFormat="1" applyFont="1" applyFill="1" applyBorder="1" applyAlignment="1">
      <alignment vertical="top" wrapText="1"/>
    </xf>
    <xf numFmtId="1" fontId="9" fillId="2" borderId="1" xfId="2" applyNumberFormat="1" applyFont="1" applyFill="1" applyBorder="1" applyAlignment="1">
      <alignment vertical="top" wrapText="1"/>
    </xf>
    <xf numFmtId="4" fontId="9" fillId="2" borderId="1" xfId="2" applyNumberFormat="1" applyFont="1" applyFill="1" applyBorder="1" applyAlignment="1">
      <alignment horizontal="center" vertical="top" wrapText="1"/>
    </xf>
    <xf numFmtId="4" fontId="0" fillId="4" borderId="0" xfId="0" applyNumberFormat="1" applyFill="1"/>
    <xf numFmtId="4" fontId="0" fillId="0" borderId="0" xfId="0" applyNumberFormat="1"/>
    <xf numFmtId="4" fontId="0" fillId="9" borderId="0" xfId="0" applyNumberFormat="1" applyFill="1"/>
  </cellXfs>
  <cellStyles count="3">
    <cellStyle name="Normal" xfId="0" builtinId="0"/>
    <cellStyle name="Normal 2" xfId="2" xr:uid="{9130EB32-2A32-4F26-80E3-945B9E301068}"/>
    <cellStyle name="Normal 2 2 3" xfId="1" xr:uid="{E9FC9081-A062-45B3-BE25-88D754ECDB04}"/>
  </cellStyles>
  <dxfs count="15">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PCS-Dispozitive" refreshedDate="45982.563959375002" createdVersion="7" refreshedVersion="7" minRefreshableVersion="3" recordCount="10" xr:uid="{5997A6D9-A98D-42A1-BA8D-81CEB8BDD599}">
  <cacheSource type="worksheet">
    <worksheetSource name="Table1"/>
  </cacheSource>
  <cacheFields count="13">
    <cacheField name="CPV" numFmtId="0">
      <sharedItems count="1">
        <s v="33100000-1"/>
      </sharedItems>
    </cacheField>
    <cacheField name="Cod Numeric" numFmtId="0">
      <sharedItems count="10">
        <s v="004492"/>
        <s v="004493"/>
        <s v="004496"/>
        <s v="004497"/>
        <s v="004499"/>
        <s v="004500"/>
        <s v="004506"/>
        <s v="004508"/>
        <s v="004511"/>
        <s v="004527"/>
      </sharedItems>
    </cacheField>
    <cacheField name="Column1" numFmtId="0">
      <sharedItems count="10">
        <s v="1-64180"/>
        <s v="2-64180"/>
        <s v="5-64180"/>
        <s v="6-64180"/>
        <s v="8-64180"/>
        <s v="9-64180"/>
        <s v="13-64180"/>
        <s v="14-64180"/>
        <s v="16-64180"/>
        <s v="32-64180"/>
      </sharedItems>
    </cacheField>
    <cacheField name="DCI/Denumire Lot" numFmtId="0">
      <sharedItems count="9">
        <s v="Electrocardiostimu-lator monocameral, SR, cu regim de stimulare AAIR, VVIR inclusiv cu electrod endocardial"/>
        <s v="Electrocardiostimulator bicameral, DR, cu regim de stimulare DDDR inclusiv cu 2 electrozi endocardiale"/>
        <s v="Cardiostimulator tricameral (biventricular) CRT – P in complect cu electrozi si kituri pentru intubarea sinusului coronarian"/>
        <s v="Introducer 6-9F de tip “peel-away”"/>
        <s v="Registrator implantabil de tip “loop-recorder”"/>
        <s v="Kit-set cu electrod endocardial pentru stimularea temporara"/>
        <s v="Cateter electrod ablație cu RF "/>
        <s v="Cateter electrod ablație RF cu irigare "/>
        <s v="Patch-kit (electrozi set pentru 3D mapping)"/>
      </sharedItems>
    </cacheField>
    <cacheField name="Denumire Poziție" numFmtId="0">
      <sharedItems count="9">
        <s v="Electrocardiostimu-lator monocameral, SR, cu regim de stimulare AAIR, VVIR inclusiv cu electrod endocardial"/>
        <s v="Electrocardiostimulator bicameral, DR, cu regim de stimulare DDDR inclusiv cu 2 electrozi endocardiale"/>
        <s v="Cardiostimulator tricameral (biventricular) CRT – P in complect cu electrozi si kituri pentru intubarea sinusului coronarian"/>
        <s v="Introducer 6-9F de tip “peel-away”"/>
        <s v="Registrator implantabil de tip “loop-recorder”"/>
        <s v="Kit-set cu electrod endocardial pentru stimularea temporara"/>
        <s v="Cateter electrod ablație cu RF "/>
        <s v="Cateter electrod ablație RF cu irigare "/>
        <s v="Patch-kit (electrozi set pentru 3D mapping)"/>
      </sharedItems>
    </cacheField>
    <cacheField name="Divizarea minimă (după forma de ambalare)" numFmtId="0">
      <sharedItems containsSemiMixedTypes="0" containsString="0" containsNumber="1" containsInteger="1" minValue="1" maxValue="1"/>
    </cacheField>
    <cacheField name="UM" numFmtId="0">
      <sharedItems count="1">
        <s v="bucată"/>
      </sharedItems>
    </cacheField>
    <cacheField name="IMSP INSTITUTUL DE CARDIOLOGIE" numFmtId="0">
      <sharedItems containsString="0" containsBlank="1" containsNumber="1" containsInteger="1" minValue="7" maxValue="100"/>
    </cacheField>
    <cacheField name="IMSP SPITALUL CLINIC MUNICIPAL SFANTA TREIME" numFmtId="0">
      <sharedItems containsString="0" containsBlank="1" containsNumber="1" containsInteger="1" minValue="1" maxValue="80"/>
    </cacheField>
    <cacheField name="preț unitar fără TVA" numFmtId="0">
      <sharedItems containsSemiMixedTypes="0" containsString="0" containsNumber="1" minValue="367.08" maxValue="53620" count="10">
        <n v="11842.32"/>
        <n v="15528.24"/>
        <n v="41187"/>
        <n v="367.08"/>
        <n v="25998"/>
        <n v="1600"/>
        <n v="8100"/>
        <n v="12400"/>
        <n v="46700"/>
        <n v="53620"/>
      </sharedItems>
    </cacheField>
    <cacheField name="preț unitar cu TVA" numFmtId="0">
      <sharedItems containsSemiMixedTypes="0" containsString="0" containsNumber="1" minValue="440.5" maxValue="64344" count="10">
        <n v="1410.78"/>
        <n v="18633.89"/>
        <n v="49424.4"/>
        <n v="440.5"/>
        <n v="31197.599999999999"/>
        <n v="1920"/>
        <n v="9720"/>
        <n v="14880"/>
        <n v="56040"/>
        <n v="64344"/>
      </sharedItems>
    </cacheField>
    <cacheField name="Ofertant" numFmtId="0">
      <sharedItems count="3">
        <s v="Oxivit med"/>
        <s v="GBG-MLD SRL"/>
        <s v="Life Med"/>
      </sharedItems>
    </cacheField>
    <cacheField name="Termenul de livrare" numFmtId="0">
      <sharedItems count="1">
        <s v="DDP - Franco destinație vămuit, Incoterms 2020, în termen de până la 30 de zile de la comanda scrisă a beneficiarului. "/>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x v="0"/>
    <x v="0"/>
    <x v="0"/>
    <n v="1"/>
    <x v="0"/>
    <m/>
    <n v="15"/>
    <x v="0"/>
    <x v="0"/>
    <x v="0"/>
    <x v="0"/>
  </r>
  <r>
    <x v="0"/>
    <x v="1"/>
    <x v="1"/>
    <x v="1"/>
    <x v="1"/>
    <n v="1"/>
    <x v="0"/>
    <m/>
    <n v="35"/>
    <x v="1"/>
    <x v="1"/>
    <x v="0"/>
    <x v="0"/>
  </r>
  <r>
    <x v="0"/>
    <x v="2"/>
    <x v="2"/>
    <x v="2"/>
    <x v="2"/>
    <n v="1"/>
    <x v="0"/>
    <n v="7"/>
    <m/>
    <x v="2"/>
    <x v="2"/>
    <x v="1"/>
    <x v="0"/>
  </r>
  <r>
    <x v="0"/>
    <x v="3"/>
    <x v="3"/>
    <x v="3"/>
    <x v="3"/>
    <n v="1"/>
    <x v="0"/>
    <m/>
    <n v="80"/>
    <x v="3"/>
    <x v="3"/>
    <x v="0"/>
    <x v="0"/>
  </r>
  <r>
    <x v="0"/>
    <x v="4"/>
    <x v="4"/>
    <x v="4"/>
    <x v="4"/>
    <n v="1"/>
    <x v="0"/>
    <m/>
    <n v="1"/>
    <x v="4"/>
    <x v="4"/>
    <x v="2"/>
    <x v="0"/>
  </r>
  <r>
    <x v="0"/>
    <x v="5"/>
    <x v="5"/>
    <x v="5"/>
    <x v="5"/>
    <n v="1"/>
    <x v="0"/>
    <m/>
    <n v="30"/>
    <x v="5"/>
    <x v="5"/>
    <x v="2"/>
    <x v="0"/>
  </r>
  <r>
    <x v="0"/>
    <x v="6"/>
    <x v="6"/>
    <x v="6"/>
    <x v="6"/>
    <n v="1"/>
    <x v="0"/>
    <n v="30"/>
    <m/>
    <x v="6"/>
    <x v="6"/>
    <x v="2"/>
    <x v="0"/>
  </r>
  <r>
    <x v="0"/>
    <x v="7"/>
    <x v="7"/>
    <x v="7"/>
    <x v="7"/>
    <n v="1"/>
    <x v="0"/>
    <n v="100"/>
    <m/>
    <x v="7"/>
    <x v="7"/>
    <x v="2"/>
    <x v="0"/>
  </r>
  <r>
    <x v="0"/>
    <x v="8"/>
    <x v="8"/>
    <x v="8"/>
    <x v="8"/>
    <n v="1"/>
    <x v="0"/>
    <n v="10"/>
    <m/>
    <x v="8"/>
    <x v="8"/>
    <x v="1"/>
    <x v="0"/>
  </r>
  <r>
    <x v="0"/>
    <x v="9"/>
    <x v="9"/>
    <x v="2"/>
    <x v="2"/>
    <n v="1"/>
    <x v="0"/>
    <m/>
    <n v="1"/>
    <x v="9"/>
    <x v="9"/>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A427BAC-3411-43F0-94CF-CD5EA49B603D}" name="PivotTable1" cacheId="1" dataOnRows="1" dataPosition="0" applyNumberFormats="0" applyBorderFormats="0" applyFontFormats="0" applyPatternFormats="0" applyAlignmentFormats="0" applyWidthHeightFormats="1" dataCaption="Values" updatedVersion="7" minRefreshableVersion="3" showDrill="0" useAutoFormatting="1" itemPrintTitles="1" createdVersion="7" indent="0" showHeaders="0" compact="0" compactData="0" multipleFieldFilters="0">
  <location ref="A3:K10" firstHeaderRow="0" firstDataRow="0" firstDataCol="10" rowPageCount="1" colPageCount="1"/>
  <pivotFields count="13">
    <pivotField axis="axisRow" compact="0" outline="0" showAll="0" defaultSubtotal="0">
      <items count="1">
        <item x="0"/>
      </items>
    </pivotField>
    <pivotField axis="axisRow" compact="0" outline="0" showAll="0" defaultSubtotal="0">
      <items count="10">
        <item x="0"/>
        <item x="1"/>
        <item x="2"/>
        <item x="3"/>
        <item x="4"/>
        <item x="5"/>
        <item x="6"/>
        <item x="7"/>
        <item x="8"/>
        <item x="9"/>
      </items>
    </pivotField>
    <pivotField axis="axisRow" compact="0" outline="0" showAll="0" defaultSubtotal="0">
      <items count="10">
        <item x="6"/>
        <item x="7"/>
        <item x="0"/>
        <item x="8"/>
        <item x="1"/>
        <item x="9"/>
        <item x="2"/>
        <item x="3"/>
        <item x="4"/>
        <item x="5"/>
      </items>
    </pivotField>
    <pivotField axis="axisRow" compact="0" outline="0" showAll="0" defaultSubtotal="0">
      <items count="9">
        <item x="2"/>
        <item x="6"/>
        <item x="7"/>
        <item x="1"/>
        <item x="0"/>
        <item x="3"/>
        <item x="5"/>
        <item x="8"/>
        <item x="4"/>
      </items>
    </pivotField>
    <pivotField axis="axisRow" compact="0" outline="0" showAll="0" defaultSubtotal="0">
      <items count="9">
        <item x="2"/>
        <item x="6"/>
        <item x="7"/>
        <item x="1"/>
        <item x="0"/>
        <item x="3"/>
        <item x="5"/>
        <item x="8"/>
        <item x="4"/>
      </items>
    </pivotField>
    <pivotField compact="0" outline="0" showAll="0" defaultSubtotal="0"/>
    <pivotField axis="axisRow" compact="0" outline="0" showAll="0" defaultSubtotal="0">
      <items count="1">
        <item x="0"/>
      </items>
    </pivotField>
    <pivotField dataField="1" compact="0" outline="0" showAll="0" defaultSubtotal="0"/>
    <pivotField dataField="1" compact="0" outline="0" showAll="0" defaultSubtotal="0"/>
    <pivotField axis="axisRow" compact="0" outline="0" showAll="0" defaultSubtotal="0">
      <items count="10">
        <item x="3"/>
        <item x="5"/>
        <item x="6"/>
        <item x="0"/>
        <item x="7"/>
        <item x="1"/>
        <item x="4"/>
        <item x="2"/>
        <item x="8"/>
        <item x="9"/>
      </items>
    </pivotField>
    <pivotField axis="axisRow" compact="0" outline="0" showAll="0" defaultSubtotal="0">
      <items count="10">
        <item x="3"/>
        <item x="0"/>
        <item x="5"/>
        <item x="6"/>
        <item x="7"/>
        <item x="1"/>
        <item x="4"/>
        <item x="2"/>
        <item x="8"/>
        <item x="9"/>
      </items>
    </pivotField>
    <pivotField axis="axisPage" compact="0" outline="0" multipleItemSelectionAllowed="1" showAll="0" defaultSubtotal="0">
      <items count="3">
        <item h="1" x="1"/>
        <item h="1" x="2"/>
        <item x="0"/>
      </items>
    </pivotField>
    <pivotField axis="axisRow" compact="0" outline="0" showAll="0" defaultSubtotal="0">
      <items count="1">
        <item x="0"/>
      </items>
    </pivotField>
  </pivotFields>
  <rowFields count="10">
    <field x="-2"/>
    <field x="2"/>
    <field x="0"/>
    <field x="1"/>
    <field x="3"/>
    <field x="4"/>
    <field x="6"/>
    <field x="9"/>
    <field x="10"/>
    <field x="12"/>
  </rowFields>
  <rowItems count="8">
    <i>
      <x/>
      <x v="2"/>
      <x/>
      <x/>
      <x v="4"/>
      <x v="4"/>
      <x/>
      <x v="3"/>
      <x v="1"/>
      <x/>
    </i>
    <i r="1">
      <x v="4"/>
      <x/>
      <x v="1"/>
      <x v="3"/>
      <x v="3"/>
      <x/>
      <x v="5"/>
      <x v="5"/>
      <x/>
    </i>
    <i r="1">
      <x v="7"/>
      <x/>
      <x v="3"/>
      <x v="5"/>
      <x v="5"/>
      <x/>
      <x/>
      <x/>
      <x/>
    </i>
    <i i="1">
      <x v="1"/>
      <x v="2"/>
      <x/>
      <x/>
      <x v="4"/>
      <x v="4"/>
      <x/>
      <x v="3"/>
      <x v="1"/>
      <x/>
    </i>
    <i r="1" i="1">
      <x v="4"/>
      <x/>
      <x v="1"/>
      <x v="3"/>
      <x v="3"/>
      <x/>
      <x v="5"/>
      <x v="5"/>
      <x/>
    </i>
    <i r="1" i="1">
      <x v="7"/>
      <x/>
      <x v="3"/>
      <x v="5"/>
      <x v="5"/>
      <x/>
      <x/>
      <x/>
      <x/>
    </i>
    <i t="grand">
      <x/>
    </i>
    <i t="grand" i="1">
      <x/>
    </i>
  </rowItems>
  <colItems count="1">
    <i/>
  </colItems>
  <pageFields count="1">
    <pageField fld="11" hier="-1"/>
  </pageFields>
  <dataFields count="2">
    <dataField name="Sum of IMSP INSTITUTUL DE CARDIOLOGIE" fld="7" baseField="0" baseItem="0"/>
    <dataField name="Sum of IMSP SPITALUL CLINIC MUNICIPAL SFANTA TREIME"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4B98C8A-5FFC-4CBC-A8C6-CADB9D16E0FD}" name="Table1" displayName="Table1" ref="A1:M11" totalsRowShown="0" headerRowDxfId="14" dataDxfId="13">
  <autoFilter ref="A1:M11" xr:uid="{84B98C8A-5FFC-4CBC-A8C6-CADB9D16E0FD}"/>
  <tableColumns count="13">
    <tableColumn id="1" xr3:uid="{8479D822-4546-4A3F-862B-94CD1A6B6635}" name="CPV" dataDxfId="12"/>
    <tableColumn id="2" xr3:uid="{D8A106B3-E585-4E56-8666-4B0AA9C6AC0E}" name="Cod Numeric" dataDxfId="11"/>
    <tableColumn id="3" xr3:uid="{0C482B7D-01D1-4BA4-9FA1-82FDA99058E2}" name="Column1" dataDxfId="10"/>
    <tableColumn id="4" xr3:uid="{FB605734-A45D-411D-8922-7BAE1463315C}" name="DCI/Denumire Lot" dataDxfId="9"/>
    <tableColumn id="5" xr3:uid="{99436F3D-E364-4750-8AB1-B27F0F4D9FE4}" name="Denumire Poziție" dataDxfId="8"/>
    <tableColumn id="6" xr3:uid="{0DED9244-294B-443F-9D19-2BA020075F61}" name="Divizarea minimă (după forma de ambalare)" dataDxfId="7"/>
    <tableColumn id="7" xr3:uid="{D01B4B93-10D1-466D-BC68-B3CEE015B570}" name="UM" dataDxfId="6"/>
    <tableColumn id="8" xr3:uid="{E484B466-5524-4F4B-B378-6D6A5DEEC222}" name="IMSP INSTITUTUL DE CARDIOLOGIE" dataDxfId="5"/>
    <tableColumn id="9" xr3:uid="{7A5CB22F-FE70-4F0D-9468-CCC0B758C7B2}" name="IMSP SPITALUL CLINIC MUNICIPAL SFANTA TREIME" dataDxfId="4"/>
    <tableColumn id="10" xr3:uid="{2A608BEC-1993-4AC9-93CE-3C3DA3E83F1A}" name="preț unitar fără TVA" dataDxfId="3"/>
    <tableColumn id="11" xr3:uid="{7A1AE574-FF2E-4FED-ACCB-ED94DEAC3D07}" name="preț unitar cu TVA" dataDxfId="2"/>
    <tableColumn id="12" xr3:uid="{69FE82CB-CAC0-4245-85B3-80CAB1C82496}" name="Ofertant" dataDxfId="1"/>
    <tableColumn id="13" xr3:uid="{08327116-41C9-434F-BFDD-5345FE6DC418}" name="Termenul de livrar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AF8D7-A07D-45C1-917D-FD88D4F37E63}">
  <dimension ref="A1:S3"/>
  <sheetViews>
    <sheetView tabSelected="1" zoomScale="70" zoomScaleNormal="70" workbookViewId="0">
      <pane ySplit="1" topLeftCell="A2" activePane="bottomLeft" state="frozen"/>
      <selection pane="bottomLeft" activeCell="S3" sqref="S3"/>
    </sheetView>
  </sheetViews>
  <sheetFormatPr defaultRowHeight="15" x14ac:dyDescent="0.25"/>
  <cols>
    <col min="2" max="5" width="0" hidden="1" customWidth="1"/>
    <col min="7" max="7" width="20.28515625" hidden="1" customWidth="1"/>
    <col min="8" max="8" width="9.140625" customWidth="1"/>
    <col min="9" max="9" width="16.7109375" customWidth="1"/>
    <col min="10" max="10" width="21.5703125" customWidth="1"/>
    <col min="11" max="11" width="83.85546875" hidden="1" customWidth="1"/>
    <col min="12" max="12" width="12.28515625" customWidth="1"/>
    <col min="13" max="13" width="18.42578125" customWidth="1"/>
    <col min="14" max="14" width="19.140625" customWidth="1"/>
    <col min="15" max="15" width="22" customWidth="1"/>
    <col min="19" max="19" width="19.140625" customWidth="1"/>
    <col min="20" max="20" width="23.28515625" customWidth="1"/>
  </cols>
  <sheetData>
    <row r="1" spans="1:19" ht="71.25" x14ac:dyDescent="0.25">
      <c r="A1" s="1" t="s">
        <v>0</v>
      </c>
      <c r="B1" s="2" t="s">
        <v>1</v>
      </c>
      <c r="C1" s="2" t="s">
        <v>2</v>
      </c>
      <c r="D1" s="2" t="s">
        <v>3</v>
      </c>
      <c r="E1" s="17" t="s">
        <v>4</v>
      </c>
      <c r="F1" s="1" t="s">
        <v>5</v>
      </c>
      <c r="G1" s="17" t="s">
        <v>6</v>
      </c>
      <c r="H1" s="6"/>
      <c r="I1" s="3" t="s">
        <v>7</v>
      </c>
      <c r="J1" s="4" t="s">
        <v>8</v>
      </c>
      <c r="K1" s="3" t="s">
        <v>9</v>
      </c>
      <c r="L1" s="2" t="s">
        <v>10</v>
      </c>
      <c r="M1" s="2" t="s">
        <v>11</v>
      </c>
      <c r="N1" s="5" t="s">
        <v>12</v>
      </c>
      <c r="O1" s="5" t="s">
        <v>13</v>
      </c>
      <c r="P1" s="6"/>
      <c r="Q1" s="18" t="s">
        <v>63</v>
      </c>
      <c r="R1" s="18" t="s">
        <v>64</v>
      </c>
      <c r="S1" s="18" t="s">
        <v>65</v>
      </c>
    </row>
    <row r="2" spans="1:19" ht="89.25" x14ac:dyDescent="0.25">
      <c r="A2" s="7" t="s">
        <v>14</v>
      </c>
      <c r="B2" s="19" t="s">
        <v>15</v>
      </c>
      <c r="C2" s="8" t="s">
        <v>16</v>
      </c>
      <c r="D2" s="8" t="s">
        <v>17</v>
      </c>
      <c r="E2" s="20" t="s">
        <v>18</v>
      </c>
      <c r="F2" s="9" t="s">
        <v>26</v>
      </c>
      <c r="G2" s="21" t="s">
        <v>27</v>
      </c>
      <c r="H2" s="14" t="s">
        <v>30</v>
      </c>
      <c r="I2" s="10" t="s">
        <v>28</v>
      </c>
      <c r="J2" s="10" t="s">
        <v>28</v>
      </c>
      <c r="K2" s="11" t="s">
        <v>29</v>
      </c>
      <c r="L2" s="22">
        <v>1</v>
      </c>
      <c r="M2" s="12" t="s">
        <v>21</v>
      </c>
      <c r="N2" s="15"/>
      <c r="O2" s="13">
        <v>1</v>
      </c>
      <c r="P2" s="6">
        <f t="shared" ref="P2:P3" si="0">N2+O2</f>
        <v>1</v>
      </c>
      <c r="Q2" s="6"/>
      <c r="R2" s="6"/>
      <c r="S2" s="6"/>
    </row>
    <row r="3" spans="1:19" ht="127.5" x14ac:dyDescent="0.25">
      <c r="A3" s="7" t="s">
        <v>14</v>
      </c>
      <c r="B3" s="19" t="s">
        <v>15</v>
      </c>
      <c r="C3" s="8" t="s">
        <v>16</v>
      </c>
      <c r="D3" s="8" t="s">
        <v>17</v>
      </c>
      <c r="E3" s="20" t="s">
        <v>18</v>
      </c>
      <c r="F3" s="9" t="s">
        <v>52</v>
      </c>
      <c r="G3" s="21" t="s">
        <v>53</v>
      </c>
      <c r="H3" s="6" t="s">
        <v>57</v>
      </c>
      <c r="I3" s="10" t="s">
        <v>54</v>
      </c>
      <c r="J3" s="10" t="s">
        <v>55</v>
      </c>
      <c r="K3" s="11" t="s">
        <v>56</v>
      </c>
      <c r="L3" s="22">
        <v>1</v>
      </c>
      <c r="M3" s="12" t="s">
        <v>21</v>
      </c>
      <c r="N3" s="16">
        <v>10</v>
      </c>
      <c r="O3" s="13">
        <v>1</v>
      </c>
      <c r="P3" s="6">
        <f t="shared" si="0"/>
        <v>11</v>
      </c>
      <c r="Q3" s="6"/>
      <c r="R3" s="6"/>
      <c r="S3" s="23"/>
    </row>
  </sheetData>
  <autoFilter ref="A1:S3" xr:uid="{EC3AF8D7-A07D-45C1-917D-FD88D4F37E6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28ED8-0F72-43C2-B911-DF488D2BB7F6}">
  <dimension ref="A1:K10"/>
  <sheetViews>
    <sheetView workbookViewId="0">
      <selection activeCell="C14" sqref="A1:XFD1048576"/>
    </sheetView>
  </sheetViews>
  <sheetFormatPr defaultRowHeight="15" x14ac:dyDescent="0.25"/>
  <cols>
    <col min="1" max="1" width="8" customWidth="1"/>
    <col min="2" max="2" width="7.140625" bestFit="1" customWidth="1"/>
    <col min="3" max="3" width="53.42578125" bestFit="1" customWidth="1"/>
    <col min="10" max="10" width="107.140625" bestFit="1" customWidth="1"/>
    <col min="11" max="11" width="4" bestFit="1" customWidth="1"/>
  </cols>
  <sheetData>
    <row r="1" spans="1:11" x14ac:dyDescent="0.25">
      <c r="A1" s="26" t="s">
        <v>65</v>
      </c>
      <c r="B1" t="s">
        <v>61</v>
      </c>
    </row>
    <row r="3" spans="1:11" x14ac:dyDescent="0.25">
      <c r="A3" t="s">
        <v>69</v>
      </c>
      <c r="B3" t="s">
        <v>22</v>
      </c>
      <c r="C3" t="s">
        <v>14</v>
      </c>
      <c r="D3" t="s">
        <v>19</v>
      </c>
      <c r="E3" t="s">
        <v>20</v>
      </c>
      <c r="F3" t="s">
        <v>20</v>
      </c>
      <c r="G3" t="s">
        <v>21</v>
      </c>
      <c r="H3">
        <v>11842.32</v>
      </c>
      <c r="I3">
        <v>1410.78</v>
      </c>
      <c r="J3" t="s">
        <v>66</v>
      </c>
      <c r="K3" s="27"/>
    </row>
    <row r="4" spans="1:11" x14ac:dyDescent="0.25">
      <c r="B4" t="s">
        <v>25</v>
      </c>
      <c r="C4" t="s">
        <v>14</v>
      </c>
      <c r="D4" t="s">
        <v>23</v>
      </c>
      <c r="E4" t="s">
        <v>24</v>
      </c>
      <c r="F4" t="s">
        <v>24</v>
      </c>
      <c r="G4" t="s">
        <v>21</v>
      </c>
      <c r="H4">
        <v>15528.24</v>
      </c>
      <c r="I4">
        <v>18633.89</v>
      </c>
      <c r="J4" t="s">
        <v>66</v>
      </c>
      <c r="K4" s="27"/>
    </row>
    <row r="5" spans="1:11" x14ac:dyDescent="0.25">
      <c r="B5" t="s">
        <v>36</v>
      </c>
      <c r="C5" t="s">
        <v>14</v>
      </c>
      <c r="D5" t="s">
        <v>34</v>
      </c>
      <c r="E5" t="s">
        <v>35</v>
      </c>
      <c r="F5" t="s">
        <v>35</v>
      </c>
      <c r="G5" t="s">
        <v>21</v>
      </c>
      <c r="H5">
        <v>367.08</v>
      </c>
      <c r="I5">
        <v>440.5</v>
      </c>
      <c r="J5" t="s">
        <v>66</v>
      </c>
      <c r="K5" s="27"/>
    </row>
    <row r="6" spans="1:11" x14ac:dyDescent="0.25">
      <c r="A6" t="s">
        <v>70</v>
      </c>
      <c r="B6" t="s">
        <v>22</v>
      </c>
      <c r="C6" t="s">
        <v>14</v>
      </c>
      <c r="D6" t="s">
        <v>19</v>
      </c>
      <c r="E6" t="s">
        <v>20</v>
      </c>
      <c r="F6" t="s">
        <v>20</v>
      </c>
      <c r="G6" t="s">
        <v>21</v>
      </c>
      <c r="H6">
        <v>11842.32</v>
      </c>
      <c r="I6">
        <v>1410.78</v>
      </c>
      <c r="J6" t="s">
        <v>66</v>
      </c>
      <c r="K6" s="27">
        <v>15</v>
      </c>
    </row>
    <row r="7" spans="1:11" x14ac:dyDescent="0.25">
      <c r="B7" t="s">
        <v>25</v>
      </c>
      <c r="C7" t="s">
        <v>14</v>
      </c>
      <c r="D7" t="s">
        <v>23</v>
      </c>
      <c r="E7" t="s">
        <v>24</v>
      </c>
      <c r="F7" t="s">
        <v>24</v>
      </c>
      <c r="G7" t="s">
        <v>21</v>
      </c>
      <c r="H7">
        <v>15528.24</v>
      </c>
      <c r="I7">
        <v>18633.89</v>
      </c>
      <c r="J7" t="s">
        <v>66</v>
      </c>
      <c r="K7" s="27">
        <v>35</v>
      </c>
    </row>
    <row r="8" spans="1:11" x14ac:dyDescent="0.25">
      <c r="B8" t="s">
        <v>36</v>
      </c>
      <c r="C8" t="s">
        <v>14</v>
      </c>
      <c r="D8" t="s">
        <v>34</v>
      </c>
      <c r="E8" t="s">
        <v>35</v>
      </c>
      <c r="F8" t="s">
        <v>35</v>
      </c>
      <c r="G8" t="s">
        <v>21</v>
      </c>
      <c r="H8">
        <v>367.08</v>
      </c>
      <c r="I8">
        <v>440.5</v>
      </c>
      <c r="J8" t="s">
        <v>66</v>
      </c>
      <c r="K8" s="27">
        <v>80</v>
      </c>
    </row>
    <row r="9" spans="1:11" x14ac:dyDescent="0.25">
      <c r="A9" t="s">
        <v>71</v>
      </c>
      <c r="K9" s="27"/>
    </row>
    <row r="10" spans="1:11" x14ac:dyDescent="0.25">
      <c r="A10" t="s">
        <v>72</v>
      </c>
      <c r="K10" s="27">
        <v>130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4BF5F-1ED6-4CAD-99EB-715A036D1331}">
  <dimension ref="A1:R6"/>
  <sheetViews>
    <sheetView workbookViewId="0">
      <selection activeCell="H15" sqref="H15"/>
    </sheetView>
  </sheetViews>
  <sheetFormatPr defaultRowHeight="15" x14ac:dyDescent="0.25"/>
  <cols>
    <col min="8" max="10" width="9.28515625" bestFit="1" customWidth="1"/>
    <col min="11" max="12" width="10.140625" bestFit="1" customWidth="1"/>
  </cols>
  <sheetData>
    <row r="1" spans="1:18" x14ac:dyDescent="0.25">
      <c r="A1" t="s">
        <v>65</v>
      </c>
      <c r="C1" t="s">
        <v>61</v>
      </c>
    </row>
    <row r="2" spans="1:18" ht="63" x14ac:dyDescent="0.25">
      <c r="A2" s="29" t="s">
        <v>73</v>
      </c>
      <c r="B2" s="30" t="s">
        <v>74</v>
      </c>
      <c r="C2" t="s">
        <v>75</v>
      </c>
      <c r="D2" t="s">
        <v>76</v>
      </c>
      <c r="E2" s="29" t="s">
        <v>77</v>
      </c>
      <c r="F2" s="31" t="s">
        <v>78</v>
      </c>
      <c r="G2" s="31" t="s">
        <v>79</v>
      </c>
      <c r="H2" s="31" t="s">
        <v>80</v>
      </c>
      <c r="I2" s="24" t="s">
        <v>63</v>
      </c>
      <c r="J2" s="24" t="s">
        <v>64</v>
      </c>
      <c r="K2" s="24" t="s">
        <v>81</v>
      </c>
      <c r="L2" s="24" t="s">
        <v>82</v>
      </c>
      <c r="M2" s="24" t="s">
        <v>83</v>
      </c>
      <c r="N2" s="24" t="s">
        <v>84</v>
      </c>
      <c r="O2" s="24" t="s">
        <v>85</v>
      </c>
      <c r="P2" s="24" t="s">
        <v>86</v>
      </c>
      <c r="Q2" s="24" t="s">
        <v>87</v>
      </c>
      <c r="R2" s="24" t="s">
        <v>67</v>
      </c>
    </row>
    <row r="3" spans="1:18" x14ac:dyDescent="0.25">
      <c r="A3" s="28" t="s">
        <v>13</v>
      </c>
      <c r="B3" s="28"/>
      <c r="C3" s="28"/>
      <c r="D3" s="28"/>
      <c r="E3" s="28"/>
      <c r="F3" s="28"/>
      <c r="G3" s="28"/>
      <c r="H3" s="32"/>
      <c r="I3" s="32"/>
      <c r="J3" s="32"/>
      <c r="K3" s="32">
        <f>SUM(K4:K6)</f>
        <v>750489.59999999998</v>
      </c>
      <c r="L3" s="32">
        <f>SUM(L4:L6)</f>
        <v>900587.85000000009</v>
      </c>
      <c r="M3" s="28"/>
      <c r="N3" s="28"/>
      <c r="O3" s="28"/>
      <c r="P3" s="28"/>
    </row>
    <row r="4" spans="1:18" ht="27" customHeight="1" x14ac:dyDescent="0.25">
      <c r="B4">
        <v>1</v>
      </c>
      <c r="C4" t="s">
        <v>22</v>
      </c>
      <c r="D4" t="s">
        <v>14</v>
      </c>
      <c r="E4" t="s">
        <v>20</v>
      </c>
      <c r="F4" t="s">
        <v>20</v>
      </c>
      <c r="G4" t="s">
        <v>21</v>
      </c>
      <c r="H4" s="33">
        <v>15</v>
      </c>
      <c r="I4" s="34">
        <v>11842.32</v>
      </c>
      <c r="J4" s="34">
        <v>14210.78</v>
      </c>
      <c r="K4" s="34">
        <f>H4*I4</f>
        <v>177634.8</v>
      </c>
      <c r="L4" s="33">
        <f>H4*J4</f>
        <v>213161.7</v>
      </c>
      <c r="M4" s="25" t="s">
        <v>88</v>
      </c>
      <c r="N4" s="25" t="s">
        <v>90</v>
      </c>
      <c r="O4" t="s">
        <v>89</v>
      </c>
      <c r="P4" s="25" t="s">
        <v>92</v>
      </c>
      <c r="Q4" s="25" t="s">
        <v>91</v>
      </c>
      <c r="R4" t="s">
        <v>66</v>
      </c>
    </row>
    <row r="5" spans="1:18" ht="25.5" customHeight="1" x14ac:dyDescent="0.25">
      <c r="B5">
        <v>2</v>
      </c>
      <c r="C5" t="s">
        <v>25</v>
      </c>
      <c r="D5" t="s">
        <v>14</v>
      </c>
      <c r="E5" t="s">
        <v>24</v>
      </c>
      <c r="F5" t="s">
        <v>24</v>
      </c>
      <c r="G5" t="s">
        <v>21</v>
      </c>
      <c r="H5" s="33">
        <v>35</v>
      </c>
      <c r="I5" s="33">
        <v>15528.24</v>
      </c>
      <c r="J5" s="33">
        <v>18633.89</v>
      </c>
      <c r="K5" s="33">
        <f t="shared" ref="K5:K6" si="0">H5*I5</f>
        <v>543488.4</v>
      </c>
      <c r="L5" s="33">
        <f t="shared" ref="L5:L6" si="1">H5*J5</f>
        <v>652186.15</v>
      </c>
      <c r="M5" s="25" t="s">
        <v>93</v>
      </c>
      <c r="N5" s="25" t="s">
        <v>90</v>
      </c>
      <c r="O5" t="s">
        <v>89</v>
      </c>
      <c r="P5" s="25" t="s">
        <v>94</v>
      </c>
      <c r="Q5" s="25" t="s">
        <v>95</v>
      </c>
      <c r="R5" t="s">
        <v>66</v>
      </c>
    </row>
    <row r="6" spans="1:18" ht="19.5" customHeight="1" x14ac:dyDescent="0.25">
      <c r="B6">
        <v>6</v>
      </c>
      <c r="C6" t="s">
        <v>36</v>
      </c>
      <c r="D6" t="s">
        <v>14</v>
      </c>
      <c r="E6" t="s">
        <v>35</v>
      </c>
      <c r="F6" t="s">
        <v>35</v>
      </c>
      <c r="G6" t="s">
        <v>21</v>
      </c>
      <c r="H6" s="33">
        <v>80</v>
      </c>
      <c r="I6" s="33">
        <v>367.08</v>
      </c>
      <c r="J6" s="33">
        <v>440.5</v>
      </c>
      <c r="K6" s="33">
        <f t="shared" si="0"/>
        <v>29366.399999999998</v>
      </c>
      <c r="L6" s="33">
        <f t="shared" si="1"/>
        <v>35240</v>
      </c>
      <c r="M6" s="25" t="s">
        <v>96</v>
      </c>
      <c r="N6" s="25" t="s">
        <v>97</v>
      </c>
      <c r="O6" t="s">
        <v>98</v>
      </c>
      <c r="P6" s="25" t="s">
        <v>100</v>
      </c>
      <c r="Q6" s="25" t="s">
        <v>99</v>
      </c>
      <c r="R6" t="s">
        <v>66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4F317-4F43-49FB-AD85-215736455FBF}">
  <dimension ref="A1:S7"/>
  <sheetViews>
    <sheetView workbookViewId="0">
      <selection activeCell="A4" sqref="A4:XFD4"/>
    </sheetView>
  </sheetViews>
  <sheetFormatPr defaultRowHeight="15" x14ac:dyDescent="0.25"/>
  <cols>
    <col min="8" max="10" width="9.28515625" bestFit="1" customWidth="1"/>
    <col min="11" max="12" width="11.7109375" bestFit="1" customWidth="1"/>
  </cols>
  <sheetData>
    <row r="1" spans="1:19" x14ac:dyDescent="0.25">
      <c r="A1" t="s">
        <v>65</v>
      </c>
      <c r="B1" t="s">
        <v>62</v>
      </c>
    </row>
    <row r="2" spans="1:19" ht="63" x14ac:dyDescent="0.25">
      <c r="A2" s="29" t="s">
        <v>73</v>
      </c>
      <c r="B2" s="29" t="s">
        <v>74</v>
      </c>
      <c r="C2" s="29" t="s">
        <v>75</v>
      </c>
      <c r="D2" s="29" t="s">
        <v>76</v>
      </c>
      <c r="E2" s="29" t="s">
        <v>77</v>
      </c>
      <c r="F2" s="29" t="s">
        <v>78</v>
      </c>
      <c r="G2" s="29" t="s">
        <v>79</v>
      </c>
      <c r="H2" s="29" t="s">
        <v>80</v>
      </c>
      <c r="I2" s="29" t="s">
        <v>63</v>
      </c>
      <c r="J2" s="29" t="s">
        <v>64</v>
      </c>
      <c r="K2" s="29" t="s">
        <v>81</v>
      </c>
      <c r="L2" s="29" t="s">
        <v>82</v>
      </c>
      <c r="M2" s="29" t="s">
        <v>83</v>
      </c>
      <c r="N2" s="29" t="s">
        <v>84</v>
      </c>
      <c r="O2" s="29" t="s">
        <v>85</v>
      </c>
      <c r="P2" s="29" t="s">
        <v>86</v>
      </c>
      <c r="Q2" s="29" t="s">
        <v>87</v>
      </c>
      <c r="R2" s="29" t="s">
        <v>67</v>
      </c>
    </row>
    <row r="3" spans="1:19" x14ac:dyDescent="0.25">
      <c r="A3" s="28" t="s">
        <v>129</v>
      </c>
      <c r="B3" s="28"/>
      <c r="C3" s="28"/>
      <c r="D3" s="28"/>
      <c r="E3" s="28"/>
      <c r="F3" s="28"/>
      <c r="G3" s="28"/>
      <c r="H3" s="32"/>
      <c r="I3" s="32"/>
      <c r="J3" s="32"/>
      <c r="K3" s="32">
        <f>K4</f>
        <v>1240000</v>
      </c>
      <c r="L3" s="32">
        <f>L4</f>
        <v>1488000</v>
      </c>
      <c r="M3" s="28"/>
    </row>
    <row r="4" spans="1:19" ht="29.25" customHeight="1" x14ac:dyDescent="0.25">
      <c r="B4">
        <v>14</v>
      </c>
      <c r="C4" t="s">
        <v>48</v>
      </c>
      <c r="D4" t="s">
        <v>14</v>
      </c>
      <c r="E4" t="s">
        <v>47</v>
      </c>
      <c r="F4" t="s">
        <v>47</v>
      </c>
      <c r="G4" t="s">
        <v>21</v>
      </c>
      <c r="H4" s="33">
        <v>100</v>
      </c>
      <c r="I4" s="33">
        <v>12400</v>
      </c>
      <c r="J4" s="33">
        <v>14880</v>
      </c>
      <c r="K4" s="33">
        <v>1240000</v>
      </c>
      <c r="L4" s="33">
        <v>1488000</v>
      </c>
      <c r="M4" s="25" t="s">
        <v>111</v>
      </c>
      <c r="N4" s="25" t="s">
        <v>112</v>
      </c>
      <c r="O4" t="s">
        <v>105</v>
      </c>
      <c r="P4" s="25" t="s">
        <v>113</v>
      </c>
      <c r="Q4" s="25" t="s">
        <v>114</v>
      </c>
      <c r="R4" t="s">
        <v>66</v>
      </c>
    </row>
    <row r="5" spans="1:19" x14ac:dyDescent="0.25">
      <c r="A5" s="28" t="s">
        <v>128</v>
      </c>
      <c r="B5" s="28"/>
      <c r="C5" s="28"/>
      <c r="D5" s="28"/>
      <c r="E5" s="28"/>
      <c r="F5" s="28"/>
      <c r="G5" s="28"/>
      <c r="H5" s="32"/>
      <c r="I5" s="32"/>
      <c r="J5" s="32"/>
      <c r="K5" s="32">
        <v>73998</v>
      </c>
      <c r="L5" s="32">
        <v>88797.6</v>
      </c>
      <c r="M5" s="28"/>
      <c r="N5" s="28"/>
      <c r="O5" s="28"/>
      <c r="P5" s="28"/>
      <c r="Q5" s="28"/>
      <c r="R5" s="28"/>
      <c r="S5" s="28"/>
    </row>
    <row r="6" spans="1:19" ht="18.75" customHeight="1" x14ac:dyDescent="0.25">
      <c r="B6">
        <v>8</v>
      </c>
      <c r="C6" t="s">
        <v>39</v>
      </c>
      <c r="D6" t="s">
        <v>14</v>
      </c>
      <c r="E6" t="s">
        <v>38</v>
      </c>
      <c r="F6" t="s">
        <v>38</v>
      </c>
      <c r="G6" t="s">
        <v>21</v>
      </c>
      <c r="H6" s="33">
        <v>1</v>
      </c>
      <c r="I6" s="33">
        <v>25998</v>
      </c>
      <c r="J6" s="33">
        <v>31197.599999999999</v>
      </c>
      <c r="K6" s="33">
        <v>25998</v>
      </c>
      <c r="L6" s="33">
        <v>31197.599999999999</v>
      </c>
      <c r="M6" t="s">
        <v>101</v>
      </c>
      <c r="N6" t="s">
        <v>106</v>
      </c>
      <c r="O6" t="s">
        <v>105</v>
      </c>
      <c r="P6" s="25" t="s">
        <v>107</v>
      </c>
      <c r="Q6" t="s">
        <v>108</v>
      </c>
      <c r="R6" t="s">
        <v>66</v>
      </c>
    </row>
    <row r="7" spans="1:19" ht="15.75" customHeight="1" x14ac:dyDescent="0.25">
      <c r="B7">
        <v>9</v>
      </c>
      <c r="C7" t="s">
        <v>42</v>
      </c>
      <c r="D7" t="s">
        <v>14</v>
      </c>
      <c r="E7" t="s">
        <v>41</v>
      </c>
      <c r="F7" t="s">
        <v>41</v>
      </c>
      <c r="G7" t="s">
        <v>21</v>
      </c>
      <c r="H7" s="33">
        <v>30</v>
      </c>
      <c r="I7" s="33">
        <v>1600</v>
      </c>
      <c r="J7" s="33">
        <v>1920</v>
      </c>
      <c r="K7" s="33">
        <v>48000</v>
      </c>
      <c r="L7" s="33">
        <v>57600</v>
      </c>
      <c r="M7" s="25" t="s">
        <v>102</v>
      </c>
      <c r="N7" s="25" t="s">
        <v>103</v>
      </c>
      <c r="O7" t="s">
        <v>104</v>
      </c>
      <c r="P7" s="25" t="s">
        <v>109</v>
      </c>
      <c r="Q7" s="25" t="s">
        <v>110</v>
      </c>
      <c r="R7" t="s">
        <v>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CEDA2-DB9C-4162-8ABF-05A33EEF8DC4}">
  <dimension ref="A1:U8"/>
  <sheetViews>
    <sheetView workbookViewId="0">
      <selection activeCell="F6" sqref="F6"/>
    </sheetView>
  </sheetViews>
  <sheetFormatPr defaultRowHeight="15" x14ac:dyDescent="0.25"/>
  <cols>
    <col min="17" max="17" width="14.7109375" customWidth="1"/>
  </cols>
  <sheetData>
    <row r="1" spans="1:21" ht="20.100000000000001" customHeight="1" x14ac:dyDescent="0.25">
      <c r="A1" t="s">
        <v>65</v>
      </c>
      <c r="B1" t="s">
        <v>60</v>
      </c>
    </row>
    <row r="2" spans="1:21" ht="20.100000000000001" customHeight="1" x14ac:dyDescent="0.25">
      <c r="A2" s="29" t="s">
        <v>73</v>
      </c>
      <c r="B2" s="29" t="s">
        <v>74</v>
      </c>
      <c r="C2" s="29" t="s">
        <v>75</v>
      </c>
      <c r="D2" s="29" t="s">
        <v>76</v>
      </c>
      <c r="E2" s="29" t="s">
        <v>77</v>
      </c>
      <c r="F2" s="29" t="s">
        <v>78</v>
      </c>
      <c r="G2" s="29" t="s">
        <v>79</v>
      </c>
      <c r="H2" s="29" t="s">
        <v>80</v>
      </c>
      <c r="I2" s="29" t="s">
        <v>63</v>
      </c>
      <c r="J2" s="29" t="s">
        <v>64</v>
      </c>
      <c r="K2" s="29" t="s">
        <v>81</v>
      </c>
      <c r="L2" s="29" t="s">
        <v>82</v>
      </c>
      <c r="M2" s="29" t="s">
        <v>83</v>
      </c>
      <c r="N2" s="29" t="s">
        <v>84</v>
      </c>
      <c r="O2" s="29" t="s">
        <v>85</v>
      </c>
      <c r="P2" s="29" t="s">
        <v>86</v>
      </c>
      <c r="Q2" s="29" t="s">
        <v>87</v>
      </c>
      <c r="R2" s="29" t="s">
        <v>67</v>
      </c>
    </row>
    <row r="3" spans="1:21" ht="20.100000000000001" customHeight="1" x14ac:dyDescent="0.25">
      <c r="A3" s="28" t="s">
        <v>12</v>
      </c>
      <c r="B3" s="28"/>
      <c r="C3" s="28"/>
      <c r="D3" s="28"/>
      <c r="E3" s="28"/>
      <c r="F3" s="28"/>
      <c r="G3" s="28"/>
      <c r="H3" s="28"/>
      <c r="I3" s="28"/>
      <c r="J3" s="28"/>
      <c r="K3" s="28">
        <f>K4+K5+K6</f>
        <v>998309</v>
      </c>
      <c r="L3" s="28">
        <f>L4+L5+L6</f>
        <v>1197970.8</v>
      </c>
      <c r="M3" s="28"/>
      <c r="N3" s="28"/>
    </row>
    <row r="4" spans="1:21" ht="27.75" customHeight="1" x14ac:dyDescent="0.25">
      <c r="B4">
        <v>13</v>
      </c>
      <c r="C4" t="s">
        <v>45</v>
      </c>
      <c r="D4" t="s">
        <v>14</v>
      </c>
      <c r="E4" t="s">
        <v>44</v>
      </c>
      <c r="F4" t="s">
        <v>44</v>
      </c>
      <c r="G4" t="s">
        <v>21</v>
      </c>
      <c r="H4">
        <v>30</v>
      </c>
      <c r="I4">
        <v>8100</v>
      </c>
      <c r="J4">
        <v>9720</v>
      </c>
      <c r="K4">
        <v>243000</v>
      </c>
      <c r="L4">
        <v>291600</v>
      </c>
      <c r="M4" s="25" t="s">
        <v>130</v>
      </c>
      <c r="N4" s="25" t="s">
        <v>131</v>
      </c>
      <c r="O4" t="s">
        <v>125</v>
      </c>
      <c r="P4" s="25" t="s">
        <v>132</v>
      </c>
      <c r="Q4" s="25" t="s">
        <v>133</v>
      </c>
      <c r="R4" t="s">
        <v>66</v>
      </c>
    </row>
    <row r="5" spans="1:21" ht="20.100000000000001" customHeight="1" x14ac:dyDescent="0.25">
      <c r="B5">
        <v>16</v>
      </c>
      <c r="C5" t="s">
        <v>51</v>
      </c>
      <c r="D5" t="s">
        <v>14</v>
      </c>
      <c r="E5" t="s">
        <v>50</v>
      </c>
      <c r="F5" t="s">
        <v>50</v>
      </c>
      <c r="G5" t="s">
        <v>21</v>
      </c>
      <c r="H5">
        <v>10</v>
      </c>
      <c r="I5">
        <v>46700</v>
      </c>
      <c r="J5">
        <v>56040</v>
      </c>
      <c r="K5">
        <f>H5*I5</f>
        <v>467000</v>
      </c>
      <c r="L5">
        <f>H5*J5</f>
        <v>560400</v>
      </c>
      <c r="M5" t="s">
        <v>123</v>
      </c>
      <c r="N5" s="25" t="s">
        <v>124</v>
      </c>
      <c r="O5" t="s">
        <v>125</v>
      </c>
      <c r="P5" s="25" t="s">
        <v>126</v>
      </c>
      <c r="Q5" t="s">
        <v>127</v>
      </c>
      <c r="R5" t="s">
        <v>66</v>
      </c>
    </row>
    <row r="6" spans="1:21" ht="20.100000000000001" customHeight="1" x14ac:dyDescent="0.25">
      <c r="B6">
        <v>5</v>
      </c>
      <c r="C6" t="s">
        <v>33</v>
      </c>
      <c r="D6" t="s">
        <v>14</v>
      </c>
      <c r="E6" t="s">
        <v>32</v>
      </c>
      <c r="F6" t="s">
        <v>32</v>
      </c>
      <c r="G6" t="s">
        <v>21</v>
      </c>
      <c r="H6">
        <v>7</v>
      </c>
      <c r="I6">
        <v>41187</v>
      </c>
      <c r="J6">
        <v>49424.4</v>
      </c>
      <c r="K6">
        <f t="shared" ref="K6" si="0">H6*I6</f>
        <v>288309</v>
      </c>
      <c r="L6">
        <f t="shared" ref="L6" si="1">H6*J6</f>
        <v>345970.8</v>
      </c>
      <c r="M6" s="25" t="s">
        <v>115</v>
      </c>
      <c r="N6" s="25" t="s">
        <v>116</v>
      </c>
      <c r="O6" s="25" t="s">
        <v>117</v>
      </c>
      <c r="P6" s="25" t="s">
        <v>118</v>
      </c>
      <c r="Q6" s="25" t="s">
        <v>119</v>
      </c>
      <c r="R6" t="s">
        <v>66</v>
      </c>
    </row>
    <row r="7" spans="1:21" ht="20.100000000000001" customHeight="1" x14ac:dyDescent="0.25">
      <c r="A7" s="28" t="s">
        <v>128</v>
      </c>
      <c r="C7" s="28"/>
      <c r="D7" s="28"/>
      <c r="E7" s="28"/>
      <c r="F7" s="28"/>
      <c r="G7" s="28"/>
      <c r="H7" s="28"/>
      <c r="I7" s="28"/>
      <c r="J7" s="28"/>
      <c r="K7" s="28">
        <v>53620</v>
      </c>
      <c r="L7" s="28">
        <v>64344</v>
      </c>
      <c r="M7" s="28"/>
      <c r="N7" s="28"/>
      <c r="O7" s="28"/>
      <c r="P7" s="28"/>
      <c r="Q7" s="28"/>
      <c r="R7" s="28"/>
      <c r="T7" s="28"/>
      <c r="U7" s="28"/>
    </row>
    <row r="8" spans="1:21" ht="20.100000000000001" customHeight="1" x14ac:dyDescent="0.25">
      <c r="B8">
        <v>32</v>
      </c>
      <c r="C8" t="s">
        <v>59</v>
      </c>
      <c r="D8" t="s">
        <v>14</v>
      </c>
      <c r="E8" t="s">
        <v>32</v>
      </c>
      <c r="F8" t="s">
        <v>32</v>
      </c>
      <c r="G8" t="s">
        <v>21</v>
      </c>
      <c r="H8">
        <v>1</v>
      </c>
      <c r="I8">
        <v>53620</v>
      </c>
      <c r="J8">
        <v>64344</v>
      </c>
      <c r="K8">
        <f t="shared" ref="K8" si="2">H8*I8</f>
        <v>53620</v>
      </c>
      <c r="L8">
        <f t="shared" ref="L8" si="3">H8*J8</f>
        <v>64344</v>
      </c>
      <c r="M8" s="25" t="s">
        <v>120</v>
      </c>
      <c r="N8" s="25" t="s">
        <v>116</v>
      </c>
      <c r="O8" s="25" t="s">
        <v>117</v>
      </c>
      <c r="P8" s="25" t="s">
        <v>121</v>
      </c>
      <c r="Q8" s="25" t="s">
        <v>122</v>
      </c>
      <c r="R8" t="s">
        <v>66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D1670-6131-4645-8E87-95DD1BB10CFB}">
  <dimension ref="A1:M11"/>
  <sheetViews>
    <sheetView workbookViewId="0">
      <selection sqref="A1:M11"/>
    </sheetView>
  </sheetViews>
  <sheetFormatPr defaultRowHeight="20.100000000000001" customHeight="1" x14ac:dyDescent="0.25"/>
  <cols>
    <col min="2" max="2" width="14.5703125" customWidth="1"/>
    <col min="3" max="3" width="11" customWidth="1"/>
    <col min="4" max="4" width="19" customWidth="1"/>
    <col min="5" max="5" width="18.5703125" customWidth="1"/>
    <col min="6" max="6" width="41.85546875" customWidth="1"/>
    <col min="8" max="8" width="33.7109375" customWidth="1"/>
    <col min="9" max="9" width="47.5703125" customWidth="1"/>
    <col min="10" max="10" width="20.42578125" customWidth="1"/>
    <col min="11" max="11" width="19" customWidth="1"/>
    <col min="12" max="12" width="10.7109375" customWidth="1"/>
    <col min="13" max="13" width="20.5703125" customWidth="1"/>
  </cols>
  <sheetData>
    <row r="1" spans="1:13" ht="20.100000000000001" customHeight="1" x14ac:dyDescent="0.25">
      <c r="A1" s="25" t="s">
        <v>0</v>
      </c>
      <c r="B1" s="25" t="s">
        <v>5</v>
      </c>
      <c r="C1" s="25" t="s">
        <v>68</v>
      </c>
      <c r="D1" s="25" t="s">
        <v>7</v>
      </c>
      <c r="E1" s="25" t="s">
        <v>8</v>
      </c>
      <c r="F1" s="25" t="s">
        <v>10</v>
      </c>
      <c r="G1" s="25" t="s">
        <v>11</v>
      </c>
      <c r="H1" s="25" t="s">
        <v>12</v>
      </c>
      <c r="I1" s="25" t="s">
        <v>13</v>
      </c>
      <c r="J1" s="25" t="s">
        <v>63</v>
      </c>
      <c r="K1" s="25" t="s">
        <v>64</v>
      </c>
      <c r="L1" s="25" t="s">
        <v>65</v>
      </c>
      <c r="M1" s="25" t="s">
        <v>67</v>
      </c>
    </row>
    <row r="2" spans="1:13" ht="20.100000000000001" customHeight="1" x14ac:dyDescent="0.25">
      <c r="A2" s="25" t="s">
        <v>14</v>
      </c>
      <c r="B2" s="25" t="s">
        <v>19</v>
      </c>
      <c r="C2" s="25" t="s">
        <v>22</v>
      </c>
      <c r="D2" s="25" t="s">
        <v>20</v>
      </c>
      <c r="E2" s="25" t="s">
        <v>20</v>
      </c>
      <c r="F2" s="25">
        <v>1</v>
      </c>
      <c r="G2" s="25" t="s">
        <v>21</v>
      </c>
      <c r="H2" s="25"/>
      <c r="I2" s="25">
        <v>15</v>
      </c>
      <c r="J2" s="25">
        <v>11842.32</v>
      </c>
      <c r="K2" s="25">
        <v>1410.78</v>
      </c>
      <c r="L2" s="25" t="s">
        <v>61</v>
      </c>
      <c r="M2" s="25" t="s">
        <v>66</v>
      </c>
    </row>
    <row r="3" spans="1:13" ht="20.100000000000001" customHeight="1" x14ac:dyDescent="0.25">
      <c r="A3" s="25" t="s">
        <v>14</v>
      </c>
      <c r="B3" s="25" t="s">
        <v>23</v>
      </c>
      <c r="C3" s="25" t="s">
        <v>25</v>
      </c>
      <c r="D3" s="25" t="s">
        <v>24</v>
      </c>
      <c r="E3" s="25" t="s">
        <v>24</v>
      </c>
      <c r="F3" s="25">
        <v>1</v>
      </c>
      <c r="G3" s="25" t="s">
        <v>21</v>
      </c>
      <c r="H3" s="25"/>
      <c r="I3" s="25">
        <v>35</v>
      </c>
      <c r="J3" s="25">
        <v>15528.24</v>
      </c>
      <c r="K3" s="25">
        <v>18633.89</v>
      </c>
      <c r="L3" s="25" t="s">
        <v>61</v>
      </c>
      <c r="M3" s="25" t="s">
        <v>66</v>
      </c>
    </row>
    <row r="4" spans="1:13" ht="20.100000000000001" customHeight="1" x14ac:dyDescent="0.25">
      <c r="A4" s="25" t="s">
        <v>14</v>
      </c>
      <c r="B4" s="25" t="s">
        <v>31</v>
      </c>
      <c r="C4" s="25" t="s">
        <v>33</v>
      </c>
      <c r="D4" s="25" t="s">
        <v>32</v>
      </c>
      <c r="E4" s="25" t="s">
        <v>32</v>
      </c>
      <c r="F4" s="25">
        <v>1</v>
      </c>
      <c r="G4" s="25" t="s">
        <v>21</v>
      </c>
      <c r="H4" s="25">
        <v>7</v>
      </c>
      <c r="I4" s="25"/>
      <c r="J4" s="25">
        <v>41187</v>
      </c>
      <c r="K4" s="25">
        <v>49424.4</v>
      </c>
      <c r="L4" s="25" t="s">
        <v>60</v>
      </c>
      <c r="M4" s="25" t="s">
        <v>66</v>
      </c>
    </row>
    <row r="5" spans="1:13" ht="20.100000000000001" customHeight="1" x14ac:dyDescent="0.25">
      <c r="A5" s="25" t="s">
        <v>14</v>
      </c>
      <c r="B5" s="25" t="s">
        <v>34</v>
      </c>
      <c r="C5" s="25" t="s">
        <v>36</v>
      </c>
      <c r="D5" s="25" t="s">
        <v>35</v>
      </c>
      <c r="E5" s="25" t="s">
        <v>35</v>
      </c>
      <c r="F5" s="25">
        <v>1</v>
      </c>
      <c r="G5" s="25" t="s">
        <v>21</v>
      </c>
      <c r="H5" s="25"/>
      <c r="I5" s="25">
        <v>80</v>
      </c>
      <c r="J5" s="25">
        <v>367.08</v>
      </c>
      <c r="K5" s="25">
        <v>440.5</v>
      </c>
      <c r="L5" s="25" t="s">
        <v>61</v>
      </c>
      <c r="M5" s="25" t="s">
        <v>66</v>
      </c>
    </row>
    <row r="6" spans="1:13" ht="20.100000000000001" customHeight="1" x14ac:dyDescent="0.25">
      <c r="A6" s="25" t="s">
        <v>14</v>
      </c>
      <c r="B6" s="25" t="s">
        <v>37</v>
      </c>
      <c r="C6" s="25" t="s">
        <v>39</v>
      </c>
      <c r="D6" s="25" t="s">
        <v>38</v>
      </c>
      <c r="E6" s="25" t="s">
        <v>38</v>
      </c>
      <c r="F6" s="25">
        <v>1</v>
      </c>
      <c r="G6" s="25" t="s">
        <v>21</v>
      </c>
      <c r="H6" s="25"/>
      <c r="I6" s="25">
        <v>1</v>
      </c>
      <c r="J6" s="25">
        <v>25998</v>
      </c>
      <c r="K6" s="25">
        <v>31197.599999999999</v>
      </c>
      <c r="L6" s="25" t="s">
        <v>62</v>
      </c>
      <c r="M6" s="25" t="s">
        <v>66</v>
      </c>
    </row>
    <row r="7" spans="1:13" ht="20.100000000000001" customHeight="1" x14ac:dyDescent="0.25">
      <c r="A7" s="25" t="s">
        <v>14</v>
      </c>
      <c r="B7" s="25" t="s">
        <v>40</v>
      </c>
      <c r="C7" s="25" t="s">
        <v>42</v>
      </c>
      <c r="D7" s="25" t="s">
        <v>41</v>
      </c>
      <c r="E7" s="25" t="s">
        <v>41</v>
      </c>
      <c r="F7" s="25">
        <v>1</v>
      </c>
      <c r="G7" s="25" t="s">
        <v>21</v>
      </c>
      <c r="H7" s="25"/>
      <c r="I7" s="25">
        <v>30</v>
      </c>
      <c r="J7" s="25">
        <v>1600</v>
      </c>
      <c r="K7" s="25">
        <v>1920</v>
      </c>
      <c r="L7" s="25" t="s">
        <v>62</v>
      </c>
      <c r="M7" s="25" t="s">
        <v>66</v>
      </c>
    </row>
    <row r="8" spans="1:13" ht="20.100000000000001" customHeight="1" x14ac:dyDescent="0.25">
      <c r="A8" s="25" t="s">
        <v>14</v>
      </c>
      <c r="B8" s="25" t="s">
        <v>43</v>
      </c>
      <c r="C8" s="25" t="s">
        <v>45</v>
      </c>
      <c r="D8" s="25" t="s">
        <v>44</v>
      </c>
      <c r="E8" s="25" t="s">
        <v>44</v>
      </c>
      <c r="F8" s="25">
        <v>1</v>
      </c>
      <c r="G8" s="25" t="s">
        <v>21</v>
      </c>
      <c r="H8" s="25">
        <v>30</v>
      </c>
      <c r="I8" s="25"/>
      <c r="J8" s="25">
        <v>8100</v>
      </c>
      <c r="K8" s="25">
        <v>9720</v>
      </c>
      <c r="L8" s="25" t="s">
        <v>62</v>
      </c>
      <c r="M8" s="25" t="s">
        <v>66</v>
      </c>
    </row>
    <row r="9" spans="1:13" ht="20.100000000000001" customHeight="1" x14ac:dyDescent="0.25">
      <c r="A9" s="25" t="s">
        <v>14</v>
      </c>
      <c r="B9" s="25" t="s">
        <v>46</v>
      </c>
      <c r="C9" s="25" t="s">
        <v>48</v>
      </c>
      <c r="D9" s="25" t="s">
        <v>47</v>
      </c>
      <c r="E9" s="25" t="s">
        <v>47</v>
      </c>
      <c r="F9" s="25">
        <v>1</v>
      </c>
      <c r="G9" s="25" t="s">
        <v>21</v>
      </c>
      <c r="H9" s="25">
        <v>100</v>
      </c>
      <c r="I9" s="25"/>
      <c r="J9" s="25">
        <v>12400</v>
      </c>
      <c r="K9" s="25">
        <v>14880</v>
      </c>
      <c r="L9" s="25" t="s">
        <v>62</v>
      </c>
      <c r="M9" s="25" t="s">
        <v>66</v>
      </c>
    </row>
    <row r="10" spans="1:13" ht="20.100000000000001" customHeight="1" x14ac:dyDescent="0.25">
      <c r="A10" s="25" t="s">
        <v>14</v>
      </c>
      <c r="B10" s="25" t="s">
        <v>49</v>
      </c>
      <c r="C10" s="25" t="s">
        <v>51</v>
      </c>
      <c r="D10" s="25" t="s">
        <v>50</v>
      </c>
      <c r="E10" s="25" t="s">
        <v>50</v>
      </c>
      <c r="F10" s="25">
        <v>1</v>
      </c>
      <c r="G10" s="25" t="s">
        <v>21</v>
      </c>
      <c r="H10" s="25">
        <v>10</v>
      </c>
      <c r="I10" s="25"/>
      <c r="J10" s="25">
        <v>46700</v>
      </c>
      <c r="K10" s="25">
        <v>56040</v>
      </c>
      <c r="L10" s="25" t="s">
        <v>60</v>
      </c>
      <c r="M10" s="25" t="s">
        <v>66</v>
      </c>
    </row>
    <row r="11" spans="1:13" ht="20.100000000000001" customHeight="1" x14ac:dyDescent="0.25">
      <c r="A11" s="25" t="s">
        <v>14</v>
      </c>
      <c r="B11" s="25" t="s">
        <v>58</v>
      </c>
      <c r="C11" s="25" t="s">
        <v>59</v>
      </c>
      <c r="D11" s="25" t="s">
        <v>32</v>
      </c>
      <c r="E11" s="25" t="s">
        <v>32</v>
      </c>
      <c r="F11" s="25">
        <v>1</v>
      </c>
      <c r="G11" s="25" t="s">
        <v>21</v>
      </c>
      <c r="H11" s="25"/>
      <c r="I11" s="25">
        <v>1</v>
      </c>
      <c r="J11" s="25">
        <v>53620</v>
      </c>
      <c r="K11" s="25">
        <v>64344</v>
      </c>
      <c r="L11" s="25" t="s">
        <v>60</v>
      </c>
      <c r="M11" s="25" t="s">
        <v>66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Electrocardi.</vt:lpstr>
      <vt:lpstr>Sheet2</vt:lpstr>
      <vt:lpstr>Oxivit med</vt:lpstr>
      <vt:lpstr>Life Med</vt:lpstr>
      <vt:lpstr>GBG-MLD SRL</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2025-11-04T09:42:17Z</dcterms:created>
  <dcterms:modified xsi:type="dcterms:W3CDTF">2025-12-10T15:03:14Z</dcterms:modified>
</cp:coreProperties>
</file>