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voinovan\Desktop\"/>
    </mc:Choice>
  </mc:AlternateContent>
  <bookViews>
    <workbookView xWindow="-120" yWindow="-120" windowWidth="29040" windowHeight="15525" activeTab="1"/>
  </bookViews>
  <sheets>
    <sheet name="CalcSTI" sheetId="1" r:id="rId1"/>
    <sheet name="toAchizitii" sheetId="4" r:id="rId2"/>
  </sheets>
  <definedNames>
    <definedName name="_xlnm.Print_Titles" localSheetId="0">CalcSTI!$2:$3</definedName>
    <definedName name="_xlnm.Print_Titles" localSheetId="1">toAchizitii!$3:$4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2" i="1" l="1"/>
  <c r="N16" i="1" l="1"/>
  <c r="O16" i="1"/>
  <c r="P16" i="1"/>
  <c r="Q16" i="1"/>
  <c r="R16" i="1"/>
  <c r="S16" i="1"/>
  <c r="N17" i="1"/>
  <c r="O17" i="1"/>
  <c r="P17" i="1"/>
  <c r="Q17" i="1"/>
  <c r="R17" i="1"/>
  <c r="S17" i="1"/>
  <c r="N18" i="1"/>
  <c r="O18" i="1"/>
  <c r="P18" i="1"/>
  <c r="Q18" i="1"/>
  <c r="R18" i="1"/>
  <c r="S18" i="1"/>
  <c r="M17" i="1"/>
  <c r="M18" i="1"/>
  <c r="B19" i="4" l="1"/>
  <c r="A18" i="4"/>
  <c r="L18" i="1"/>
  <c r="D19" i="4" s="1"/>
  <c r="B23" i="4" l="1"/>
  <c r="A23" i="4"/>
  <c r="A22" i="4"/>
  <c r="A16" i="4"/>
  <c r="B15" i="4"/>
  <c r="A15" i="4"/>
  <c r="E15" i="4"/>
  <c r="B16" i="4"/>
  <c r="E16" i="4"/>
  <c r="A14" i="4"/>
  <c r="E23" i="4"/>
  <c r="B12" i="4" l="1"/>
  <c r="B10" i="4"/>
  <c r="B11" i="4"/>
  <c r="B8" i="4"/>
  <c r="B9" i="4"/>
  <c r="B7" i="4"/>
  <c r="B6" i="4"/>
  <c r="A5" i="4"/>
  <c r="L11" i="1" l="1"/>
  <c r="N11" i="1"/>
  <c r="O11" i="1"/>
  <c r="P11" i="1"/>
  <c r="Q11" i="1"/>
  <c r="R11" i="1"/>
  <c r="S11" i="1"/>
  <c r="L29" i="1"/>
  <c r="D23" i="4" s="1"/>
  <c r="F23" i="4" s="1"/>
  <c r="M11" i="1" l="1"/>
  <c r="D16" i="4"/>
  <c r="F16" i="4" s="1"/>
  <c r="E7" i="4"/>
  <c r="E8" i="4"/>
  <c r="E9" i="4"/>
  <c r="E10" i="4"/>
  <c r="E12" i="4"/>
  <c r="E6" i="4"/>
  <c r="L5" i="1"/>
  <c r="M5" i="1" s="1"/>
  <c r="L6" i="1"/>
  <c r="D11" i="4" s="1"/>
  <c r="L7" i="1"/>
  <c r="L8" i="1"/>
  <c r="L9" i="1"/>
  <c r="D10" i="4" s="1"/>
  <c r="L10" i="1"/>
  <c r="L14" i="1"/>
  <c r="M14" i="1" s="1"/>
  <c r="L15" i="1"/>
  <c r="N28" i="1"/>
  <c r="O28" i="1"/>
  <c r="P28" i="1"/>
  <c r="Q28" i="1"/>
  <c r="R28" i="1"/>
  <c r="S28" i="1"/>
  <c r="N5" i="1"/>
  <c r="O5" i="1"/>
  <c r="P5" i="1"/>
  <c r="Q5" i="1"/>
  <c r="R5" i="1"/>
  <c r="S5" i="1"/>
  <c r="N7" i="1"/>
  <c r="O7" i="1"/>
  <c r="P7" i="1"/>
  <c r="Q7" i="1"/>
  <c r="R7" i="1"/>
  <c r="S7" i="1"/>
  <c r="N8" i="1"/>
  <c r="O8" i="1"/>
  <c r="P8" i="1"/>
  <c r="Q8" i="1"/>
  <c r="R8" i="1"/>
  <c r="S8" i="1"/>
  <c r="N9" i="1"/>
  <c r="O9" i="1"/>
  <c r="P9" i="1"/>
  <c r="Q9" i="1"/>
  <c r="R9" i="1"/>
  <c r="S9" i="1"/>
  <c r="N10" i="1"/>
  <c r="O10" i="1"/>
  <c r="P10" i="1"/>
  <c r="Q10" i="1"/>
  <c r="R10" i="1"/>
  <c r="S10" i="1"/>
  <c r="N14" i="1"/>
  <c r="O14" i="1"/>
  <c r="P14" i="1"/>
  <c r="Q14" i="1"/>
  <c r="R14" i="1"/>
  <c r="S14" i="1"/>
  <c r="N15" i="1"/>
  <c r="O15" i="1"/>
  <c r="P15" i="1"/>
  <c r="Q15" i="1"/>
  <c r="R15" i="1"/>
  <c r="S15" i="1"/>
  <c r="M7" i="1" l="1"/>
  <c r="F12" i="4"/>
  <c r="M10" i="1"/>
  <c r="D15" i="4"/>
  <c r="F15" i="4" s="1"/>
  <c r="M15" i="1"/>
  <c r="M9" i="1"/>
  <c r="M8" i="1"/>
  <c r="F9" i="4"/>
  <c r="F10" i="4"/>
  <c r="F8" i="4"/>
  <c r="F7" i="4"/>
  <c r="N30" i="1" l="1"/>
  <c r="O30" i="1"/>
  <c r="P30" i="1"/>
  <c r="Q30" i="1"/>
  <c r="R30" i="1"/>
  <c r="S30" i="1"/>
  <c r="D6" i="1" l="1"/>
  <c r="E11" i="4" s="1"/>
  <c r="F11" i="4" s="1"/>
  <c r="M6" i="1" l="1"/>
  <c r="Q6" i="1"/>
  <c r="R6" i="1"/>
  <c r="N6" i="1"/>
  <c r="O6" i="1"/>
  <c r="S6" i="1"/>
  <c r="P6" i="1"/>
  <c r="L38" i="1" l="1"/>
  <c r="L39" i="1"/>
  <c r="L40" i="1"/>
  <c r="L41" i="1"/>
  <c r="L42" i="1"/>
  <c r="L43" i="1"/>
  <c r="L44" i="1"/>
  <c r="L37" i="1" l="1"/>
  <c r="L45" i="1"/>
  <c r="L46" i="1"/>
  <c r="L47" i="1"/>
  <c r="L48" i="1"/>
  <c r="L49" i="1"/>
  <c r="L50" i="1"/>
  <c r="L51" i="1"/>
  <c r="N29" i="1"/>
  <c r="O29" i="1"/>
  <c r="P29" i="1"/>
  <c r="Q29" i="1"/>
  <c r="R29" i="1"/>
  <c r="S29" i="1"/>
  <c r="L52" i="1" l="1"/>
  <c r="F6" i="4" l="1"/>
  <c r="M29" i="1"/>
  <c r="O32" i="1"/>
  <c r="O33" i="1" s="1"/>
  <c r="R32" i="1"/>
  <c r="R33" i="1" s="1"/>
  <c r="N32" i="1"/>
  <c r="N33" i="1" s="1"/>
  <c r="Q32" i="1"/>
  <c r="Q33" i="1" s="1"/>
  <c r="P32" i="1"/>
  <c r="P33" i="1" s="1"/>
  <c r="S32" i="1"/>
  <c r="S33" i="1" s="1"/>
  <c r="M33" i="1" l="1"/>
</calcChain>
</file>

<file path=xl/sharedStrings.xml><?xml version="1.0" encoding="utf-8"?>
<sst xmlns="http://schemas.openxmlformats.org/spreadsheetml/2006/main" count="86" uniqueCount="55">
  <si>
    <t>№</t>
  </si>
  <si>
    <t>Denumirea</t>
  </si>
  <si>
    <t>Un. măs.</t>
  </si>
  <si>
    <t>Preț estimativ lei fără TVA</t>
  </si>
  <si>
    <t>Cantitatea</t>
  </si>
  <si>
    <t>Aparatul
central</t>
  </si>
  <si>
    <t>Baza de producere</t>
  </si>
  <si>
    <t>Centrul de instruire</t>
  </si>
  <si>
    <t>RETI Centru</t>
  </si>
  <si>
    <t>RETI
SUD</t>
  </si>
  <si>
    <t>RETI
Nord</t>
  </si>
  <si>
    <t>RETI
Nord-Vest</t>
  </si>
  <si>
    <t>Total</t>
  </si>
  <si>
    <t>buc.</t>
  </si>
  <si>
    <t>Наименование</t>
  </si>
  <si>
    <t>buc</t>
  </si>
  <si>
    <t>цена</t>
  </si>
  <si>
    <t>Aparat</t>
  </si>
  <si>
    <t xml:space="preserve">Baza </t>
  </si>
  <si>
    <t>УЦ</t>
  </si>
  <si>
    <t>СФ</t>
  </si>
  <si>
    <t>ЮФ</t>
  </si>
  <si>
    <t>ЦФ</t>
  </si>
  <si>
    <t>СЗФ</t>
  </si>
  <si>
    <t>ЛОТ</t>
  </si>
  <si>
    <t>Другие материалы, не вошедшие в данную таблицу, закупка которых необходима. (в первом столбце указание на ЛОТ, а не порядковый номер!!)</t>
  </si>
  <si>
    <t>Total, lei</t>
  </si>
  <si>
    <t>MDL</t>
  </si>
  <si>
    <t>Total lei:</t>
  </si>
  <si>
    <t xml:space="preserve">Производственная программа по созданию оптимальных условий деятельности Центральных служб в 2023 году.
 Затраты СИТ. </t>
  </si>
  <si>
    <t>Cantitate</t>
  </si>
  <si>
    <t>Total, MDL</t>
  </si>
  <si>
    <t>Se accepta propunerea bunurilor cu caracteristici echivalente sau mai performante.</t>
  </si>
  <si>
    <t>Garantie minimala, luni</t>
  </si>
  <si>
    <t>Propunerea bunurilor cu termenul de garatie mai scurt dacat scris in tabel posibila doar dupa acordul detinatorului si numai in caz lipsei marfii cu termenul de garatie cerut pe stoc</t>
  </si>
  <si>
    <t>SSD - .M.2 NVMe 128GB R/W:1500/550MB/s, 95/130K IOPS, 50TBW, 3DTLC</t>
  </si>
  <si>
    <t>RAM - 8GB DDR4-  3200MHz  PC25600</t>
  </si>
  <si>
    <t>Keyboard pentru business, USB, dimensiuni 155x450x23.5 mm, lungimea cablului 150 cm, profil subțire, tastare silențioasă, rezistent la scurgeri, brand international</t>
  </si>
  <si>
    <t>Mouse cu cablu - optical, 3 butoane, dimensiun 113x62x38 mm, greutatea 90 g, lungimea cablului 180 cm, rezolutie 1000 dpi, culoare negru, USB, brand international</t>
  </si>
  <si>
    <r>
      <t>Set de cartuș/cartușe pentru a imprima cel puțin 11</t>
    </r>
    <r>
      <rPr>
        <b/>
        <sz val="11"/>
        <color theme="1"/>
        <rFont val="Times New Roman"/>
        <family val="1"/>
        <charset val="204"/>
      </rPr>
      <t>.000</t>
    </r>
    <r>
      <rPr>
        <sz val="11"/>
        <color theme="1"/>
        <rFont val="Times New Roman"/>
        <family val="1"/>
        <charset val="204"/>
      </rPr>
      <t xml:space="preserve"> de pagini (conform specificațiilor cartuşelor) pe dispozitivul, propus in </t>
    </r>
    <r>
      <rPr>
        <b/>
        <sz val="11"/>
        <color theme="1"/>
        <rFont val="Times New Roman"/>
        <family val="1"/>
        <charset val="204"/>
      </rPr>
      <t>punct 1 al lotului curent</t>
    </r>
  </si>
  <si>
    <t>Dimensiunea ecranului: minimum 23.8"
Rezolutia: FullHD 1920x1080
Parametrii ecranului: 75Hz, 4ms, 250cd, 200M:1, 16:9
Interfaţe: HDMI, DisplayPort, D-Sub, Audio-In, Audio-Out
Difuzoare: Difuzoarele trebuie sa fie încorporate</t>
  </si>
  <si>
    <t>CPU - 4 nuclee, 8 fire, Freqvența 3.7-4.4GHz (minimum), 6MB Cache, procesor grafic integrat</t>
  </si>
  <si>
    <t xml:space="preserve">1
</t>
  </si>
  <si>
    <t xml:space="preserve"> LOT №1   (Set componentelor pentru PC)</t>
  </si>
  <si>
    <t xml:space="preserve"> LOT №2   (Monitoare)</t>
  </si>
  <si>
    <t>Carcasă externă pentru drives M2 22 mm,
suport: tipuri de ME: 2230, 2242, 2262, 2280,  interfate SATA and NVMe; cheie: M-, B-, M+B</t>
  </si>
  <si>
    <t>Dispozitiv compatibil cu Miktorik CAPSMAN protocol, 1 10/100 Mbps PoE-IN port, CPU 600 MHz, RAM 64 MB,  stocare 16 MB, WiFi 5GHz 802.11a/n, antena incorporata, posibilitatea de a organiza comunicații punct-la-punct la o distanță de până la 12 km</t>
  </si>
  <si>
    <t>LOT №4   ( MFD)</t>
  </si>
  <si>
    <t xml:space="preserve"> LOT №3   (Mikrotik-compatible devices)</t>
  </si>
  <si>
    <r>
      <t xml:space="preserve">Placa de baza </t>
    </r>
    <r>
      <rPr>
        <b/>
        <sz val="11"/>
        <color theme="1"/>
        <rFont val="Times New Roman"/>
        <family val="1"/>
        <charset val="204"/>
      </rPr>
      <t>compatibila cu procesor din acest set</t>
    </r>
    <r>
      <rPr>
        <sz val="11"/>
        <color theme="1"/>
        <rFont val="Times New Roman"/>
        <family val="1"/>
        <charset val="204"/>
      </rPr>
      <t xml:space="preserve">
Interfață:  USB 3.1 Gen 1, Conector tip:  USB Type-A
Memory support  DDR4 2933/2666/2400/2133 MHz memory modules
GbE LAN chip (1000/100 Mbit)
1 x PCI Express x16 slot, running at x16, 
2 x PCI Express x1 slot
1 x M.2 connector (Socket 3, M key, type 2242/2260/2280 SATA and PCIe x4/x2 SSD support)
4 x SATA 6Gb/s connectors
Support for RAID 0, RAID 1, RAID 5, and RAID 10
4 x USB 3.2 Gen 1 ports (2 ports on the back panel, 2 ports available through the internal USB header)
6 x USB 2.0/1.1 ports (4 ports on the back panel, 2 ports available through the internal USB header)/s, Protecție antișoc</t>
    </r>
  </si>
  <si>
    <t>Viteză de imprimare: Pe o faţă: până la 38 ppm (A4)
Metodă de imprimare: Imprimare monocrom cu laser
Mod de imprimare: pe o singură față și față-verso (duplex)
Mod de scanare: sistem ADF, singură față și față-verso (duplex), mod de copiere: singură față și față-verso (duplex)
Rezoluţie de imprimare: Până la 1200 x 1200 dpi. Rezoluţie de copiere: Până la 600 x 600 dpi
Timp de încălzire: Aprox. 14 secunde sau mai puţin de la pornire. Timp de ieşire a primei pagini: Aprox. 5,5 secunde sau mai puţin. 
Volum lunar de imprimare recomandat: 750 – 4.000 de pagini pe lună
Alimentare cu hârtie (standard): Casetă pentru 250 de coli, Tavă universală pentru 100 de coli
Viteza procesorului: 800 MHz x 2. Memorie: 1 GB
Interfaţă şi conectivitate: USB 2.0 Hi-Speed, 10BASE-T/100BASE-</t>
  </si>
  <si>
    <t>Dimensiunea ecranului: minimum 23.8"
Rezolutia: FullHD 1920x1080.
Parametrii ecranului: 75Hz, 5ms, 250cd, 1000:1, 16:9
Interfaţe: HDMI+DP+USB+TypeC+LAN (USB-C Hub), Suport reglabil</t>
  </si>
  <si>
    <t>Total:</t>
  </si>
  <si>
    <t>Imprimanta cu etichetă de bandă - tehnologia imprimarii: transfer termic, rezolutia 180 dpi, Lățimea suportului, 6/9/12/15 mm (diferite cartuse), înălţime simbolului pana la 9 mm, numarul de butoane - 61, tip - QWERTY, display 128x16 pixele, numarul de copii de etichete -1-9, funcționarea cu baterii AA și cu bloc de alimentare, cutie pentru depozitarea</t>
  </si>
  <si>
    <t>Caiet de sarcini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</si>
</sst>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00206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2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8" xfId="0" applyFont="1" applyBorder="1"/>
    <xf numFmtId="0" fontId="5" fillId="0" borderId="8" xfId="0" applyFont="1" applyFill="1" applyBorder="1" applyAlignment="1" applyProtection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2" fillId="2" borderId="0" xfId="0" applyFont="1" applyFill="1"/>
    <xf numFmtId="0" fontId="2" fillId="4" borderId="0" xfId="0" applyFont="1" applyFill="1"/>
    <xf numFmtId="0" fontId="2" fillId="3" borderId="0" xfId="0" applyFont="1" applyFill="1"/>
    <xf numFmtId="0" fontId="2" fillId="5" borderId="0" xfId="0" applyFont="1" applyFill="1"/>
    <xf numFmtId="0" fontId="4" fillId="5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2" fillId="7" borderId="0" xfId="0" applyFont="1" applyFill="1"/>
    <xf numFmtId="0" fontId="2" fillId="6" borderId="0" xfId="0" applyFont="1" applyFill="1"/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8" xfId="0" applyFont="1" applyBorder="1" applyAlignment="1">
      <alignment wrapText="1"/>
    </xf>
    <xf numFmtId="0" fontId="5" fillId="0" borderId="22" xfId="0" applyFont="1" applyFill="1" applyBorder="1" applyAlignment="1" applyProtection="1">
      <alignment horizontal="left" wrapText="1"/>
    </xf>
    <xf numFmtId="0" fontId="5" fillId="0" borderId="8" xfId="0" applyFont="1" applyFill="1" applyBorder="1" applyAlignment="1" applyProtection="1">
      <alignment horizontal="left" wrapText="1"/>
    </xf>
    <xf numFmtId="0" fontId="5" fillId="0" borderId="8" xfId="0" applyFont="1" applyFill="1" applyBorder="1" applyAlignment="1" applyProtection="1">
      <alignment horizontal="left" vertical="top" wrapText="1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 wrapText="1"/>
    </xf>
    <xf numFmtId="0" fontId="5" fillId="0" borderId="5" xfId="0" applyFont="1" applyFill="1" applyBorder="1" applyAlignment="1" applyProtection="1">
      <alignment horizontal="left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2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9" fillId="0" borderId="42" xfId="0" applyFont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7" fillId="0" borderId="22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7" fillId="0" borderId="8" xfId="0" applyFont="1" applyFill="1" applyBorder="1" applyAlignment="1">
      <alignment horizontal="center" vertical="center"/>
    </xf>
    <xf numFmtId="0" fontId="2" fillId="0" borderId="8" xfId="0" applyFont="1" applyFill="1" applyBorder="1"/>
    <xf numFmtId="0" fontId="8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5" fillId="0" borderId="7" xfId="0" applyFont="1" applyFill="1" applyBorder="1" applyAlignment="1" applyProtection="1">
      <alignment horizontal="left" wrapText="1"/>
    </xf>
    <xf numFmtId="0" fontId="7" fillId="0" borderId="7" xfId="0" applyFont="1" applyFill="1" applyBorder="1" applyAlignment="1">
      <alignment horizontal="center" vertical="center"/>
    </xf>
    <xf numFmtId="0" fontId="2" fillId="0" borderId="7" xfId="0" applyFont="1" applyFill="1" applyBorder="1"/>
    <xf numFmtId="0" fontId="5" fillId="0" borderId="5" xfId="0" applyFont="1" applyFill="1" applyBorder="1" applyAlignment="1" applyProtection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top" wrapText="1"/>
    </xf>
    <xf numFmtId="0" fontId="10" fillId="0" borderId="4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2" fillId="0" borderId="2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22" xfId="0" applyFont="1" applyFill="1" applyBorder="1" applyAlignment="1">
      <alignment horizontal="left" vertical="center" wrapText="1"/>
    </xf>
    <xf numFmtId="0" fontId="3" fillId="10" borderId="39" xfId="0" applyFont="1" applyFill="1" applyBorder="1"/>
    <xf numFmtId="0" fontId="2" fillId="0" borderId="4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48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wrapText="1"/>
    </xf>
    <xf numFmtId="0" fontId="6" fillId="0" borderId="26" xfId="0" applyFont="1" applyBorder="1" applyAlignment="1">
      <alignment horizontal="center" wrapText="1"/>
    </xf>
    <xf numFmtId="0" fontId="6" fillId="0" borderId="27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2" fillId="0" borderId="38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6" fillId="0" borderId="25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55"/>
  <sheetViews>
    <sheetView view="pageLayout" topLeftCell="A28" zoomScaleNormal="100" workbookViewId="0">
      <selection activeCell="H29" sqref="H29:H30"/>
    </sheetView>
  </sheetViews>
  <sheetFormatPr defaultRowHeight="15" x14ac:dyDescent="0.25"/>
  <cols>
    <col min="1" max="1" width="5.28515625" style="3" customWidth="1"/>
    <col min="2" max="2" width="49.42578125" style="4" customWidth="1"/>
    <col min="3" max="3" width="6.5703125" style="3" customWidth="1"/>
    <col min="4" max="4" width="11" style="14" customWidth="1"/>
    <col min="5" max="5" width="9.140625" style="70"/>
    <col min="6" max="6" width="7.85546875" style="3" customWidth="1"/>
    <col min="7" max="7" width="8.28515625" style="14" customWidth="1"/>
    <col min="8" max="8" width="7.5703125" style="10" customWidth="1"/>
    <col min="9" max="9" width="7.140625" style="14" customWidth="1"/>
    <col min="10" max="10" width="6.42578125" style="10" customWidth="1"/>
    <col min="11" max="11" width="6.7109375" style="3" customWidth="1"/>
    <col min="12" max="12" width="7.42578125" style="32" customWidth="1"/>
    <col min="13" max="13" width="8" style="3" customWidth="1"/>
    <col min="14" max="16384" width="9.140625" style="3"/>
  </cols>
  <sheetData>
    <row r="1" spans="1:19" ht="42" customHeight="1" thickBot="1" x14ac:dyDescent="0.3">
      <c r="A1" s="155" t="s">
        <v>29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9" ht="21.75" customHeight="1" x14ac:dyDescent="0.25">
      <c r="A2" s="156" t="s">
        <v>0</v>
      </c>
      <c r="B2" s="158" t="s">
        <v>1</v>
      </c>
      <c r="C2" s="158" t="s">
        <v>2</v>
      </c>
      <c r="D2" s="158" t="s">
        <v>3</v>
      </c>
      <c r="E2" s="160" t="s">
        <v>4</v>
      </c>
      <c r="F2" s="161"/>
      <c r="G2" s="161"/>
      <c r="H2" s="161"/>
      <c r="I2" s="161"/>
      <c r="J2" s="161"/>
      <c r="K2" s="161"/>
      <c r="L2" s="162"/>
    </row>
    <row r="3" spans="1:19" ht="51" customHeight="1" thickBot="1" x14ac:dyDescent="0.3">
      <c r="A3" s="157"/>
      <c r="B3" s="159"/>
      <c r="C3" s="159"/>
      <c r="D3" s="159"/>
      <c r="E3" s="17" t="s">
        <v>5</v>
      </c>
      <c r="F3" s="2" t="s">
        <v>6</v>
      </c>
      <c r="G3" s="23" t="s">
        <v>7</v>
      </c>
      <c r="H3" s="24" t="s">
        <v>8</v>
      </c>
      <c r="I3" s="25" t="s">
        <v>9</v>
      </c>
      <c r="J3" s="26" t="s">
        <v>10</v>
      </c>
      <c r="K3" s="27" t="s">
        <v>11</v>
      </c>
      <c r="L3" s="85" t="s">
        <v>12</v>
      </c>
      <c r="M3" s="8" t="s">
        <v>26</v>
      </c>
      <c r="N3" s="86" t="s">
        <v>5</v>
      </c>
      <c r="O3" s="23" t="s">
        <v>7</v>
      </c>
      <c r="P3" s="24" t="s">
        <v>8</v>
      </c>
      <c r="Q3" s="25" t="s">
        <v>9</v>
      </c>
      <c r="R3" s="26" t="s">
        <v>10</v>
      </c>
      <c r="S3" s="27" t="s">
        <v>11</v>
      </c>
    </row>
    <row r="4" spans="1:19" ht="19.5" thickBot="1" x14ac:dyDescent="0.35">
      <c r="A4" s="128" t="s">
        <v>43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5"/>
      <c r="N4" s="19"/>
      <c r="O4" s="22"/>
      <c r="P4" s="20"/>
      <c r="Q4" s="28"/>
      <c r="R4" s="21"/>
      <c r="S4" s="29"/>
    </row>
    <row r="5" spans="1:19" ht="30" x14ac:dyDescent="0.25">
      <c r="A5" s="139" t="s">
        <v>42</v>
      </c>
      <c r="B5" s="44" t="s">
        <v>35</v>
      </c>
      <c r="C5" s="15" t="s">
        <v>13</v>
      </c>
      <c r="D5" s="15">
        <v>360</v>
      </c>
      <c r="E5" s="88">
        <v>20</v>
      </c>
      <c r="F5" s="89"/>
      <c r="G5" s="15"/>
      <c r="H5" s="15"/>
      <c r="I5" s="15"/>
      <c r="J5" s="64"/>
      <c r="K5" s="72"/>
      <c r="L5" s="34">
        <f t="shared" ref="L5:L15" si="0">SUM(E5:K5)</f>
        <v>20</v>
      </c>
      <c r="M5" s="87">
        <f t="shared" ref="M5:M11" si="1">D5*L5</f>
        <v>7200</v>
      </c>
      <c r="N5" s="19">
        <f t="shared" ref="N5:N11" si="2">D5*E5</f>
        <v>7200</v>
      </c>
      <c r="O5" s="22">
        <f t="shared" ref="O5:O11" si="3">D5*G5</f>
        <v>0</v>
      </c>
      <c r="P5" s="20">
        <f t="shared" ref="P5:P11" si="4">D5*H5</f>
        <v>0</v>
      </c>
      <c r="Q5" s="28">
        <f t="shared" ref="Q5:Q11" si="5">D5*I5</f>
        <v>0</v>
      </c>
      <c r="R5" s="21">
        <f t="shared" ref="R5:R11" si="6">D5*J5</f>
        <v>0</v>
      </c>
      <c r="S5" s="29">
        <f t="shared" ref="S5:S11" si="7">D5*K5</f>
        <v>0</v>
      </c>
    </row>
    <row r="6" spans="1:19" x14ac:dyDescent="0.25">
      <c r="A6" s="140"/>
      <c r="B6" s="46" t="s">
        <v>36</v>
      </c>
      <c r="C6" s="11" t="s">
        <v>13</v>
      </c>
      <c r="D6" s="11">
        <f>500*0.8</f>
        <v>400</v>
      </c>
      <c r="E6" s="90">
        <v>20</v>
      </c>
      <c r="F6" s="91"/>
      <c r="G6" s="11"/>
      <c r="H6" s="11"/>
      <c r="I6" s="11"/>
      <c r="J6" s="62"/>
      <c r="K6" s="47"/>
      <c r="L6" s="35">
        <f t="shared" si="0"/>
        <v>20</v>
      </c>
      <c r="M6" s="87">
        <f t="shared" si="1"/>
        <v>8000</v>
      </c>
      <c r="N6" s="19">
        <f t="shared" si="2"/>
        <v>8000</v>
      </c>
      <c r="O6" s="22">
        <f t="shared" si="3"/>
        <v>0</v>
      </c>
      <c r="P6" s="20">
        <f t="shared" si="4"/>
        <v>0</v>
      </c>
      <c r="Q6" s="28">
        <f t="shared" si="5"/>
        <v>0</v>
      </c>
      <c r="R6" s="21">
        <f t="shared" si="6"/>
        <v>0</v>
      </c>
      <c r="S6" s="29">
        <f t="shared" si="7"/>
        <v>0</v>
      </c>
    </row>
    <row r="7" spans="1:19" ht="30" x14ac:dyDescent="0.25">
      <c r="A7" s="140"/>
      <c r="B7" s="46" t="s">
        <v>41</v>
      </c>
      <c r="C7" s="11" t="s">
        <v>13</v>
      </c>
      <c r="D7" s="11">
        <v>2745</v>
      </c>
      <c r="E7" s="92">
        <v>20</v>
      </c>
      <c r="F7" s="91"/>
      <c r="G7" s="11"/>
      <c r="H7" s="11"/>
      <c r="I7" s="11"/>
      <c r="J7" s="62"/>
      <c r="K7" s="47"/>
      <c r="L7" s="35">
        <f t="shared" si="0"/>
        <v>20</v>
      </c>
      <c r="M7" s="87">
        <f t="shared" si="1"/>
        <v>54900</v>
      </c>
      <c r="N7" s="19">
        <f t="shared" si="2"/>
        <v>54900</v>
      </c>
      <c r="O7" s="22">
        <f t="shared" si="3"/>
        <v>0</v>
      </c>
      <c r="P7" s="20">
        <f t="shared" si="4"/>
        <v>0</v>
      </c>
      <c r="Q7" s="28">
        <f t="shared" si="5"/>
        <v>0</v>
      </c>
      <c r="R7" s="21">
        <f t="shared" si="6"/>
        <v>0</v>
      </c>
      <c r="S7" s="29">
        <f t="shared" si="7"/>
        <v>0</v>
      </c>
    </row>
    <row r="8" spans="1:19" ht="240" x14ac:dyDescent="0.25">
      <c r="A8" s="141"/>
      <c r="B8" s="93" t="s">
        <v>49</v>
      </c>
      <c r="C8" s="11" t="s">
        <v>13</v>
      </c>
      <c r="D8" s="11">
        <v>1650</v>
      </c>
      <c r="E8" s="94">
        <v>20</v>
      </c>
      <c r="F8" s="91"/>
      <c r="G8" s="11"/>
      <c r="H8" s="11"/>
      <c r="I8" s="11"/>
      <c r="J8" s="62"/>
      <c r="K8" s="47"/>
      <c r="L8" s="35">
        <f t="shared" si="0"/>
        <v>20</v>
      </c>
      <c r="M8" s="87">
        <f t="shared" si="1"/>
        <v>33000</v>
      </c>
      <c r="N8" s="19">
        <f t="shared" si="2"/>
        <v>33000</v>
      </c>
      <c r="O8" s="22">
        <f t="shared" si="3"/>
        <v>0</v>
      </c>
      <c r="P8" s="20">
        <f t="shared" si="4"/>
        <v>0</v>
      </c>
      <c r="Q8" s="28">
        <f t="shared" si="5"/>
        <v>0</v>
      </c>
      <c r="R8" s="21">
        <f t="shared" si="6"/>
        <v>0</v>
      </c>
      <c r="S8" s="29">
        <f t="shared" si="7"/>
        <v>0</v>
      </c>
    </row>
    <row r="9" spans="1:19" ht="50.25" customHeight="1" x14ac:dyDescent="0.25">
      <c r="A9" s="101">
        <v>2</v>
      </c>
      <c r="B9" s="6" t="s">
        <v>37</v>
      </c>
      <c r="C9" s="11" t="s">
        <v>13</v>
      </c>
      <c r="D9" s="11">
        <v>170</v>
      </c>
      <c r="E9" s="90">
        <v>20</v>
      </c>
      <c r="F9" s="91"/>
      <c r="G9" s="11"/>
      <c r="H9" s="11"/>
      <c r="I9" s="11"/>
      <c r="J9" s="62"/>
      <c r="K9" s="11"/>
      <c r="L9" s="35">
        <f t="shared" si="0"/>
        <v>20</v>
      </c>
      <c r="M9" s="87">
        <f t="shared" si="1"/>
        <v>3400</v>
      </c>
      <c r="N9" s="19">
        <f t="shared" si="2"/>
        <v>3400</v>
      </c>
      <c r="O9" s="22">
        <f t="shared" si="3"/>
        <v>0</v>
      </c>
      <c r="P9" s="20">
        <f t="shared" si="4"/>
        <v>0</v>
      </c>
      <c r="Q9" s="28">
        <f t="shared" si="5"/>
        <v>0</v>
      </c>
      <c r="R9" s="21">
        <f t="shared" si="6"/>
        <v>0</v>
      </c>
      <c r="S9" s="29">
        <f t="shared" si="7"/>
        <v>0</v>
      </c>
    </row>
    <row r="10" spans="1:19" ht="45" customHeight="1" x14ac:dyDescent="0.25">
      <c r="A10" s="101">
        <v>3</v>
      </c>
      <c r="B10" s="45" t="s">
        <v>38</v>
      </c>
      <c r="C10" s="11" t="s">
        <v>13</v>
      </c>
      <c r="D10" s="11">
        <v>110</v>
      </c>
      <c r="E10" s="90">
        <v>20</v>
      </c>
      <c r="F10" s="91"/>
      <c r="G10" s="11"/>
      <c r="H10" s="11"/>
      <c r="I10" s="11"/>
      <c r="J10" s="62"/>
      <c r="K10" s="47"/>
      <c r="L10" s="35">
        <f t="shared" si="0"/>
        <v>20</v>
      </c>
      <c r="M10" s="87">
        <f t="shared" si="1"/>
        <v>2200</v>
      </c>
      <c r="N10" s="19">
        <f t="shared" si="2"/>
        <v>2200</v>
      </c>
      <c r="O10" s="22">
        <f t="shared" si="3"/>
        <v>0</v>
      </c>
      <c r="P10" s="20">
        <f t="shared" si="4"/>
        <v>0</v>
      </c>
      <c r="Q10" s="28">
        <f t="shared" si="5"/>
        <v>0</v>
      </c>
      <c r="R10" s="21">
        <f t="shared" si="6"/>
        <v>0</v>
      </c>
      <c r="S10" s="29">
        <f t="shared" si="7"/>
        <v>0</v>
      </c>
    </row>
    <row r="11" spans="1:19" ht="45" customHeight="1" thickBot="1" x14ac:dyDescent="0.3">
      <c r="A11" s="102">
        <v>4</v>
      </c>
      <c r="B11" s="49" t="s">
        <v>45</v>
      </c>
      <c r="C11" s="12" t="s">
        <v>13</v>
      </c>
      <c r="D11" s="12">
        <v>600</v>
      </c>
      <c r="E11" s="95">
        <v>3</v>
      </c>
      <c r="F11" s="96"/>
      <c r="G11" s="12"/>
      <c r="H11" s="12"/>
      <c r="I11" s="12"/>
      <c r="J11" s="63"/>
      <c r="K11" s="73"/>
      <c r="L11" s="37">
        <f t="shared" si="0"/>
        <v>3</v>
      </c>
      <c r="M11" s="87">
        <f t="shared" si="1"/>
        <v>1800</v>
      </c>
      <c r="N11" s="19">
        <f t="shared" si="2"/>
        <v>1800</v>
      </c>
      <c r="O11" s="22">
        <f t="shared" si="3"/>
        <v>0</v>
      </c>
      <c r="P11" s="20">
        <f t="shared" si="4"/>
        <v>0</v>
      </c>
      <c r="Q11" s="28">
        <f t="shared" si="5"/>
        <v>0</v>
      </c>
      <c r="R11" s="21">
        <f t="shared" si="6"/>
        <v>0</v>
      </c>
      <c r="S11" s="29">
        <f t="shared" si="7"/>
        <v>0</v>
      </c>
    </row>
    <row r="12" spans="1:19" s="145" customFormat="1" ht="15.75" thickBot="1" x14ac:dyDescent="0.3"/>
    <row r="13" spans="1:19" ht="19.5" thickBot="1" x14ac:dyDescent="0.35">
      <c r="A13" s="142" t="s">
        <v>44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4"/>
      <c r="M13" s="87"/>
      <c r="N13" s="19"/>
      <c r="O13" s="22"/>
      <c r="P13" s="20"/>
      <c r="Q13" s="28"/>
      <c r="R13" s="21"/>
      <c r="S13" s="29"/>
    </row>
    <row r="14" spans="1:19" ht="90" x14ac:dyDescent="0.25">
      <c r="A14" s="78">
        <v>1</v>
      </c>
      <c r="B14" s="97" t="s">
        <v>40</v>
      </c>
      <c r="C14" s="13" t="s">
        <v>13</v>
      </c>
      <c r="D14" s="13">
        <v>2745</v>
      </c>
      <c r="E14" s="98">
        <v>20</v>
      </c>
      <c r="F14" s="99"/>
      <c r="G14" s="13"/>
      <c r="H14" s="13"/>
      <c r="I14" s="13"/>
      <c r="J14" s="61"/>
      <c r="K14" s="7"/>
      <c r="L14" s="33">
        <f t="shared" si="0"/>
        <v>20</v>
      </c>
      <c r="M14" s="87">
        <f>D14*L14</f>
        <v>54900</v>
      </c>
      <c r="N14" s="19">
        <f>D14*E14</f>
        <v>54900</v>
      </c>
      <c r="O14" s="22">
        <f>D14*G14</f>
        <v>0</v>
      </c>
      <c r="P14" s="20">
        <f>D14*H14</f>
        <v>0</v>
      </c>
      <c r="Q14" s="28">
        <f>D14*I14</f>
        <v>0</v>
      </c>
      <c r="R14" s="21">
        <f>D14*J14</f>
        <v>0</v>
      </c>
      <c r="S14" s="29">
        <f>D14*K14</f>
        <v>0</v>
      </c>
    </row>
    <row r="15" spans="1:19" ht="75.75" thickBot="1" x14ac:dyDescent="0.3">
      <c r="A15" s="104">
        <v>2</v>
      </c>
      <c r="B15" s="100" t="s">
        <v>51</v>
      </c>
      <c r="C15" s="12" t="s">
        <v>13</v>
      </c>
      <c r="D15" s="12">
        <v>6400</v>
      </c>
      <c r="E15" s="95">
        <v>6</v>
      </c>
      <c r="F15" s="96"/>
      <c r="G15" s="12"/>
      <c r="H15" s="12"/>
      <c r="I15" s="12"/>
      <c r="J15" s="63"/>
      <c r="K15" s="9"/>
      <c r="L15" s="37">
        <f t="shared" si="0"/>
        <v>6</v>
      </c>
      <c r="M15" s="87">
        <f>D15*L15</f>
        <v>38400</v>
      </c>
      <c r="N15" s="19">
        <f>D15*E15</f>
        <v>38400</v>
      </c>
      <c r="O15" s="22">
        <f>D15*G15</f>
        <v>0</v>
      </c>
      <c r="P15" s="20">
        <f>D15*H15</f>
        <v>0</v>
      </c>
      <c r="Q15" s="28">
        <f>D15*I15</f>
        <v>0</v>
      </c>
      <c r="R15" s="21">
        <f>D15*J15</f>
        <v>0</v>
      </c>
      <c r="S15" s="29">
        <f>D15*K15</f>
        <v>0</v>
      </c>
    </row>
    <row r="16" spans="1:19" ht="15.75" thickBot="1" x14ac:dyDescent="0.3">
      <c r="A16" s="42"/>
      <c r="B16" s="81"/>
      <c r="C16" s="39"/>
      <c r="D16" s="39"/>
      <c r="E16" s="83"/>
      <c r="F16" s="41"/>
      <c r="G16" s="39"/>
      <c r="H16" s="39"/>
      <c r="I16" s="39"/>
      <c r="J16" s="82"/>
      <c r="K16" s="39"/>
      <c r="L16" s="42"/>
      <c r="M16" s="87"/>
      <c r="N16" s="19">
        <f t="shared" ref="N16:N18" si="8">D16*E16</f>
        <v>0</v>
      </c>
      <c r="O16" s="22">
        <f t="shared" ref="O16:O18" si="9">D16*G16</f>
        <v>0</v>
      </c>
      <c r="P16" s="20">
        <f t="shared" ref="P16:P18" si="10">D16*H16</f>
        <v>0</v>
      </c>
      <c r="Q16" s="28">
        <f t="shared" ref="Q16:Q18" si="11">D16*I16</f>
        <v>0</v>
      </c>
      <c r="R16" s="21">
        <f t="shared" ref="R16:R18" si="12">D16*J16</f>
        <v>0</v>
      </c>
      <c r="S16" s="29">
        <f t="shared" ref="S16:S18" si="13">D16*K16</f>
        <v>0</v>
      </c>
    </row>
    <row r="17" spans="1:19" ht="19.5" thickBot="1" x14ac:dyDescent="0.35">
      <c r="A17" s="128" t="s">
        <v>48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30"/>
      <c r="M17" s="87">
        <f t="shared" ref="M17:M18" si="14">D17*L17</f>
        <v>0</v>
      </c>
      <c r="N17" s="19">
        <f t="shared" si="8"/>
        <v>0</v>
      </c>
      <c r="O17" s="22">
        <f t="shared" si="9"/>
        <v>0</v>
      </c>
      <c r="P17" s="20">
        <f t="shared" si="10"/>
        <v>0</v>
      </c>
      <c r="Q17" s="28">
        <f t="shared" si="11"/>
        <v>0</v>
      </c>
      <c r="R17" s="21">
        <f t="shared" si="12"/>
        <v>0</v>
      </c>
      <c r="S17" s="29">
        <f t="shared" si="13"/>
        <v>0</v>
      </c>
    </row>
    <row r="18" spans="1:19" ht="75" x14ac:dyDescent="0.25">
      <c r="A18" s="106">
        <v>1</v>
      </c>
      <c r="B18" s="107" t="s">
        <v>46</v>
      </c>
      <c r="C18" s="15" t="s">
        <v>13</v>
      </c>
      <c r="D18" s="15">
        <v>900</v>
      </c>
      <c r="E18" s="88"/>
      <c r="F18" s="89"/>
      <c r="G18" s="15"/>
      <c r="H18" s="15"/>
      <c r="I18" s="15"/>
      <c r="J18" s="64"/>
      <c r="K18" s="15">
        <v>2</v>
      </c>
      <c r="L18" s="111">
        <f>SUM(E18:K18)</f>
        <v>2</v>
      </c>
      <c r="M18" s="87">
        <f t="shared" si="14"/>
        <v>1800</v>
      </c>
      <c r="N18" s="19">
        <f t="shared" si="8"/>
        <v>0</v>
      </c>
      <c r="O18" s="22">
        <f t="shared" si="9"/>
        <v>0</v>
      </c>
      <c r="P18" s="20">
        <f t="shared" si="10"/>
        <v>0</v>
      </c>
      <c r="Q18" s="28">
        <f t="shared" si="11"/>
        <v>0</v>
      </c>
      <c r="R18" s="21">
        <f t="shared" si="12"/>
        <v>0</v>
      </c>
      <c r="S18" s="29">
        <f t="shared" si="13"/>
        <v>1800</v>
      </c>
    </row>
    <row r="19" spans="1:19" ht="35.25" customHeight="1" x14ac:dyDescent="0.25">
      <c r="A19" s="108"/>
      <c r="B19" s="109"/>
      <c r="C19" s="39"/>
      <c r="D19" s="66"/>
      <c r="E19" s="67"/>
      <c r="F19" s="40"/>
      <c r="G19" s="66"/>
      <c r="H19" s="66"/>
      <c r="I19" s="66"/>
      <c r="J19" s="66"/>
      <c r="K19" s="40"/>
      <c r="L19" s="39"/>
      <c r="M19" s="110"/>
      <c r="N19" s="19"/>
      <c r="O19" s="22"/>
      <c r="P19" s="20"/>
      <c r="Q19" s="28"/>
      <c r="R19" s="21"/>
      <c r="S19" s="29"/>
    </row>
    <row r="20" spans="1:19" ht="35.25" customHeight="1" x14ac:dyDescent="0.25">
      <c r="A20" s="108"/>
      <c r="B20" s="109"/>
      <c r="C20" s="39"/>
      <c r="D20" s="66"/>
      <c r="E20" s="67"/>
      <c r="F20" s="40"/>
      <c r="G20" s="66"/>
      <c r="H20" s="66"/>
      <c r="I20" s="66"/>
      <c r="J20" s="66"/>
      <c r="K20" s="40"/>
      <c r="L20" s="39"/>
      <c r="M20" s="110"/>
      <c r="N20" s="19"/>
      <c r="O20" s="22"/>
      <c r="P20" s="20"/>
      <c r="Q20" s="28"/>
      <c r="R20" s="21"/>
      <c r="S20" s="29"/>
    </row>
    <row r="21" spans="1:19" ht="35.25" customHeight="1" x14ac:dyDescent="0.25">
      <c r="A21" s="108"/>
      <c r="B21" s="109"/>
      <c r="C21" s="39"/>
      <c r="D21" s="66"/>
      <c r="E21" s="67"/>
      <c r="F21" s="40"/>
      <c r="G21" s="66"/>
      <c r="H21" s="66"/>
      <c r="I21" s="66"/>
      <c r="J21" s="66"/>
      <c r="K21" s="40"/>
      <c r="L21" s="39"/>
      <c r="M21" s="110"/>
      <c r="N21" s="19"/>
      <c r="O21" s="22"/>
      <c r="P21" s="20"/>
      <c r="Q21" s="28"/>
      <c r="R21" s="21"/>
      <c r="S21" s="29"/>
    </row>
    <row r="22" spans="1:19" ht="35.25" customHeight="1" x14ac:dyDescent="0.25">
      <c r="A22" s="108"/>
      <c r="B22" s="109"/>
      <c r="C22" s="39"/>
      <c r="D22" s="66"/>
      <c r="E22" s="67"/>
      <c r="F22" s="40"/>
      <c r="G22" s="66"/>
      <c r="H22" s="66"/>
      <c r="I22" s="66"/>
      <c r="J22" s="66"/>
      <c r="K22" s="40"/>
      <c r="L22" s="39"/>
      <c r="M22" s="110"/>
      <c r="N22" s="19"/>
      <c r="O22" s="22"/>
      <c r="P22" s="20"/>
      <c r="Q22" s="28"/>
      <c r="R22" s="21"/>
      <c r="S22" s="29"/>
    </row>
    <row r="23" spans="1:19" ht="35.25" customHeight="1" x14ac:dyDescent="0.25">
      <c r="A23" s="108"/>
      <c r="B23" s="109"/>
      <c r="C23" s="39"/>
      <c r="D23" s="66"/>
      <c r="E23" s="67"/>
      <c r="F23" s="40"/>
      <c r="G23" s="66"/>
      <c r="H23" s="66"/>
      <c r="I23" s="66"/>
      <c r="J23" s="66"/>
      <c r="K23" s="40"/>
      <c r="L23" s="39"/>
      <c r="M23" s="110"/>
      <c r="N23" s="19"/>
      <c r="O23" s="22"/>
      <c r="P23" s="20"/>
      <c r="Q23" s="28"/>
      <c r="R23" s="21"/>
      <c r="S23" s="29"/>
    </row>
    <row r="24" spans="1:19" ht="35.25" customHeight="1" x14ac:dyDescent="0.25">
      <c r="A24" s="108"/>
      <c r="B24" s="109"/>
      <c r="C24" s="39"/>
      <c r="D24" s="66"/>
      <c r="E24" s="67"/>
      <c r="F24" s="40"/>
      <c r="G24" s="66"/>
      <c r="H24" s="66"/>
      <c r="I24" s="66"/>
      <c r="J24" s="66"/>
      <c r="K24" s="40"/>
      <c r="L24" s="39"/>
      <c r="M24" s="110"/>
      <c r="N24" s="19"/>
      <c r="O24" s="22"/>
      <c r="P24" s="20"/>
      <c r="Q24" s="28"/>
      <c r="R24" s="21"/>
      <c r="S24" s="29"/>
    </row>
    <row r="25" spans="1:19" ht="35.25" customHeight="1" x14ac:dyDescent="0.25">
      <c r="A25" s="108"/>
      <c r="B25" s="109"/>
      <c r="C25" s="39"/>
      <c r="D25" s="66"/>
      <c r="E25" s="67"/>
      <c r="F25" s="40"/>
      <c r="G25" s="66"/>
      <c r="H25" s="66"/>
      <c r="I25" s="66"/>
      <c r="J25" s="66"/>
      <c r="K25" s="40"/>
      <c r="L25" s="39"/>
      <c r="M25" s="110"/>
      <c r="N25" s="19"/>
      <c r="O25" s="22"/>
      <c r="P25" s="20"/>
      <c r="Q25" s="28"/>
      <c r="R25" s="21"/>
      <c r="S25" s="29"/>
    </row>
    <row r="26" spans="1:19" ht="35.25" customHeight="1" x14ac:dyDescent="0.25">
      <c r="A26" s="108"/>
      <c r="B26" s="109"/>
      <c r="C26" s="39"/>
      <c r="D26" s="66"/>
      <c r="E26" s="67"/>
      <c r="F26" s="40"/>
      <c r="G26" s="66"/>
      <c r="H26" s="66"/>
      <c r="I26" s="66"/>
      <c r="J26" s="66"/>
      <c r="K26" s="40"/>
      <c r="L26" s="39"/>
      <c r="M26" s="110"/>
      <c r="N26" s="19"/>
      <c r="O26" s="22"/>
      <c r="P26" s="20"/>
      <c r="Q26" s="28"/>
      <c r="R26" s="21"/>
      <c r="S26" s="29"/>
    </row>
    <row r="27" spans="1:19" ht="35.25" customHeight="1" thickBot="1" x14ac:dyDescent="0.3">
      <c r="A27" s="108"/>
      <c r="B27" s="109"/>
      <c r="C27" s="40"/>
      <c r="D27" s="66"/>
      <c r="E27" s="67"/>
      <c r="F27" s="40"/>
      <c r="G27" s="66"/>
      <c r="H27" s="66"/>
      <c r="I27" s="66"/>
      <c r="J27" s="66"/>
      <c r="K27" s="40"/>
      <c r="L27" s="74"/>
      <c r="N27" s="19"/>
      <c r="O27" s="22"/>
      <c r="P27" s="20"/>
      <c r="Q27" s="28"/>
      <c r="R27" s="21"/>
      <c r="S27" s="29"/>
    </row>
    <row r="28" spans="1:19" ht="19.5" thickBot="1" x14ac:dyDescent="0.35">
      <c r="A28" s="152" t="s">
        <v>47</v>
      </c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4"/>
      <c r="N28" s="19">
        <f>D28*E28</f>
        <v>0</v>
      </c>
      <c r="O28" s="22">
        <f>D28*G28</f>
        <v>0</v>
      </c>
      <c r="P28" s="20">
        <f>D28*H28</f>
        <v>0</v>
      </c>
      <c r="Q28" s="28">
        <f>D28*I28</f>
        <v>0</v>
      </c>
      <c r="R28" s="21">
        <f>D28*J28</f>
        <v>0</v>
      </c>
      <c r="S28" s="29">
        <f>D28*K28</f>
        <v>0</v>
      </c>
    </row>
    <row r="29" spans="1:19" ht="285" x14ac:dyDescent="0.25">
      <c r="A29" s="136">
        <v>1</v>
      </c>
      <c r="B29" s="44" t="s">
        <v>50</v>
      </c>
      <c r="C29" s="150" t="s">
        <v>13</v>
      </c>
      <c r="D29" s="150">
        <v>11999</v>
      </c>
      <c r="E29" s="132">
        <v>8</v>
      </c>
      <c r="F29" s="134"/>
      <c r="G29" s="134"/>
      <c r="H29" s="134"/>
      <c r="I29" s="134"/>
      <c r="J29" s="134"/>
      <c r="K29" s="134"/>
      <c r="L29" s="148">
        <f>SUM(E29:K30)</f>
        <v>8</v>
      </c>
      <c r="M29" s="146">
        <f>D29*L29</f>
        <v>95992</v>
      </c>
      <c r="N29" s="19">
        <f>D29*E29</f>
        <v>95992</v>
      </c>
      <c r="O29" s="22">
        <f>D29*G29</f>
        <v>0</v>
      </c>
      <c r="P29" s="20">
        <f>D29*H29</f>
        <v>0</v>
      </c>
      <c r="Q29" s="28">
        <f>D29*I29</f>
        <v>0</v>
      </c>
      <c r="R29" s="21">
        <f>D29*J29</f>
        <v>0</v>
      </c>
      <c r="S29" s="29">
        <f>D29*K29</f>
        <v>0</v>
      </c>
    </row>
    <row r="30" spans="1:19" ht="45" x14ac:dyDescent="0.25">
      <c r="A30" s="137"/>
      <c r="B30" s="121" t="s">
        <v>39</v>
      </c>
      <c r="C30" s="151"/>
      <c r="D30" s="151"/>
      <c r="E30" s="133"/>
      <c r="F30" s="135"/>
      <c r="G30" s="135"/>
      <c r="H30" s="135"/>
      <c r="I30" s="135"/>
      <c r="J30" s="135"/>
      <c r="K30" s="135"/>
      <c r="L30" s="149"/>
      <c r="M30" s="147"/>
      <c r="N30" s="19">
        <f>D30*E30</f>
        <v>0</v>
      </c>
      <c r="O30" s="22">
        <f>D30*G30</f>
        <v>0</v>
      </c>
      <c r="P30" s="20">
        <f>D30*H30</f>
        <v>0</v>
      </c>
      <c r="Q30" s="28">
        <f>D30*I30</f>
        <v>0</v>
      </c>
      <c r="R30" s="21">
        <f>D30*J30</f>
        <v>0</v>
      </c>
      <c r="S30" s="29">
        <f>D30*K30</f>
        <v>0</v>
      </c>
    </row>
    <row r="31" spans="1:19" ht="105.75" thickBot="1" x14ac:dyDescent="0.3">
      <c r="A31" s="122">
        <v>2</v>
      </c>
      <c r="B31" s="123" t="s">
        <v>53</v>
      </c>
      <c r="C31" s="124" t="s">
        <v>13</v>
      </c>
      <c r="D31" s="124">
        <v>1600</v>
      </c>
      <c r="E31" s="125">
        <v>1</v>
      </c>
      <c r="F31" s="126"/>
      <c r="G31" s="126"/>
      <c r="H31" s="126"/>
      <c r="I31" s="126"/>
      <c r="J31" s="126"/>
      <c r="K31" s="126"/>
      <c r="L31" s="122">
        <v>1</v>
      </c>
      <c r="M31" s="8">
        <v>1600</v>
      </c>
      <c r="N31" s="19"/>
      <c r="O31" s="22"/>
      <c r="P31" s="20"/>
      <c r="Q31" s="28"/>
      <c r="R31" s="21"/>
      <c r="S31" s="29"/>
    </row>
    <row r="32" spans="1:19" ht="15.75" thickBot="1" x14ac:dyDescent="0.3">
      <c r="A32" s="65"/>
      <c r="C32" s="65"/>
      <c r="F32" s="65"/>
      <c r="K32" s="65"/>
      <c r="L32" s="60" t="s">
        <v>52</v>
      </c>
      <c r="M32" s="114">
        <f>SUM(M4:M31)</f>
        <v>303192</v>
      </c>
      <c r="N32" s="16">
        <f t="shared" ref="N32:S32" si="15">SUM(N4:N30)</f>
        <v>299792</v>
      </c>
      <c r="O32" s="16">
        <f t="shared" si="15"/>
        <v>0</v>
      </c>
      <c r="P32" s="16">
        <f t="shared" si="15"/>
        <v>0</v>
      </c>
      <c r="Q32" s="16">
        <f t="shared" si="15"/>
        <v>0</v>
      </c>
      <c r="R32" s="16">
        <f t="shared" si="15"/>
        <v>0</v>
      </c>
      <c r="S32" s="16">
        <f t="shared" si="15"/>
        <v>1800</v>
      </c>
    </row>
    <row r="33" spans="1:19" x14ac:dyDescent="0.25">
      <c r="M33" s="3">
        <f>M32+$L$52</f>
        <v>303192</v>
      </c>
      <c r="N33" s="3">
        <f>IF(E37&lt;&gt;0,N32+$L$52,N32)</f>
        <v>299792</v>
      </c>
      <c r="O33" s="3">
        <f>IF(G37&lt;&gt;0,O32+$L$52,O32)</f>
        <v>0</v>
      </c>
      <c r="P33" s="3">
        <f>IF(H37&lt;&gt;0,P32+$L$52,P32)</f>
        <v>0</v>
      </c>
      <c r="Q33" s="3">
        <f>IF(I37&lt;&gt;0,Q32+$L$52,Q32)</f>
        <v>0</v>
      </c>
      <c r="R33" s="3">
        <f>IF(J37&lt;&gt;0,R32+$L$52,R32)</f>
        <v>0</v>
      </c>
      <c r="S33" s="3">
        <f>IF(K37&lt;&gt;0,S32+$L$52,S32)</f>
        <v>1800</v>
      </c>
    </row>
    <row r="34" spans="1:19" x14ac:dyDescent="0.25">
      <c r="L34" s="69"/>
    </row>
    <row r="35" spans="1:19" x14ac:dyDescent="0.25">
      <c r="A35" s="138" t="s">
        <v>25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</row>
    <row r="36" spans="1:19" ht="15.75" x14ac:dyDescent="0.25">
      <c r="A36" s="5" t="s">
        <v>24</v>
      </c>
      <c r="B36" s="43" t="s">
        <v>14</v>
      </c>
      <c r="C36" s="8" t="s">
        <v>15</v>
      </c>
      <c r="D36" s="8" t="s">
        <v>16</v>
      </c>
      <c r="E36" s="50" t="s">
        <v>17</v>
      </c>
      <c r="F36" s="51" t="s">
        <v>18</v>
      </c>
      <c r="G36" s="52" t="s">
        <v>19</v>
      </c>
      <c r="H36" s="53" t="s">
        <v>22</v>
      </c>
      <c r="I36" s="54" t="s">
        <v>21</v>
      </c>
      <c r="J36" s="55" t="s">
        <v>20</v>
      </c>
      <c r="K36" s="56" t="s">
        <v>23</v>
      </c>
      <c r="L36" s="57" t="s">
        <v>27</v>
      </c>
      <c r="M36" s="131"/>
      <c r="N36" s="131"/>
      <c r="O36" s="131"/>
    </row>
    <row r="37" spans="1:19" x14ac:dyDescent="0.25">
      <c r="A37" s="5"/>
      <c r="B37" s="43"/>
      <c r="C37" s="5"/>
      <c r="D37" s="8"/>
      <c r="E37" s="18"/>
      <c r="F37" s="5"/>
      <c r="G37" s="8"/>
      <c r="H37" s="11"/>
      <c r="I37" s="8"/>
      <c r="J37" s="11"/>
      <c r="K37" s="5"/>
      <c r="L37" s="1">
        <f>(SUM(E37:K37))*D37</f>
        <v>0</v>
      </c>
      <c r="M37" s="131"/>
      <c r="N37" s="131"/>
      <c r="O37" s="131"/>
    </row>
    <row r="38" spans="1:19" x14ac:dyDescent="0.25">
      <c r="A38" s="5"/>
      <c r="B38" s="43"/>
      <c r="C38" s="5"/>
      <c r="D38" s="8"/>
      <c r="E38" s="18"/>
      <c r="F38" s="5"/>
      <c r="G38" s="8"/>
      <c r="H38" s="11"/>
      <c r="I38" s="8"/>
      <c r="J38" s="11"/>
      <c r="K38" s="5"/>
      <c r="L38" s="59">
        <f t="shared" ref="L38:L44" si="16">(SUM(E38:K38))*D38</f>
        <v>0</v>
      </c>
      <c r="M38" s="59"/>
      <c r="N38" s="59"/>
      <c r="O38" s="59"/>
    </row>
    <row r="39" spans="1:19" x14ac:dyDescent="0.25">
      <c r="A39" s="5"/>
      <c r="B39" s="43"/>
      <c r="C39" s="5"/>
      <c r="D39" s="8"/>
      <c r="E39" s="18"/>
      <c r="F39" s="5"/>
      <c r="G39" s="8"/>
      <c r="H39" s="11"/>
      <c r="I39" s="8"/>
      <c r="J39" s="11"/>
      <c r="K39" s="5"/>
      <c r="L39" s="59">
        <f t="shared" si="16"/>
        <v>0</v>
      </c>
      <c r="M39" s="59"/>
      <c r="N39" s="59"/>
      <c r="O39" s="59"/>
    </row>
    <row r="40" spans="1:19" x14ac:dyDescent="0.25">
      <c r="A40" s="5"/>
      <c r="B40" s="43"/>
      <c r="C40" s="5"/>
      <c r="D40" s="8"/>
      <c r="E40" s="18"/>
      <c r="F40" s="5"/>
      <c r="G40" s="8"/>
      <c r="H40" s="11"/>
      <c r="I40" s="8"/>
      <c r="J40" s="11"/>
      <c r="K40" s="5"/>
      <c r="L40" s="59">
        <f t="shared" si="16"/>
        <v>0</v>
      </c>
      <c r="M40" s="59"/>
      <c r="N40" s="59"/>
      <c r="O40" s="59"/>
    </row>
    <row r="41" spans="1:19" x14ac:dyDescent="0.25">
      <c r="A41" s="5"/>
      <c r="B41" s="43"/>
      <c r="C41" s="5"/>
      <c r="D41" s="8"/>
      <c r="E41" s="18"/>
      <c r="F41" s="5"/>
      <c r="G41" s="8"/>
      <c r="H41" s="11"/>
      <c r="I41" s="8"/>
      <c r="J41" s="11"/>
      <c r="K41" s="5"/>
      <c r="L41" s="59">
        <f t="shared" si="16"/>
        <v>0</v>
      </c>
      <c r="M41" s="59"/>
      <c r="N41" s="59"/>
      <c r="O41" s="59"/>
    </row>
    <row r="42" spans="1:19" x14ac:dyDescent="0.25">
      <c r="A42" s="5"/>
      <c r="B42" s="43"/>
      <c r="C42" s="5"/>
      <c r="D42" s="8"/>
      <c r="E42" s="18"/>
      <c r="F42" s="5"/>
      <c r="G42" s="8"/>
      <c r="H42" s="11"/>
      <c r="I42" s="8"/>
      <c r="J42" s="11"/>
      <c r="K42" s="5"/>
      <c r="L42" s="59">
        <f t="shared" si="16"/>
        <v>0</v>
      </c>
      <c r="M42" s="59"/>
      <c r="N42" s="59"/>
      <c r="O42" s="59"/>
    </row>
    <row r="43" spans="1:19" x14ac:dyDescent="0.25">
      <c r="A43" s="5"/>
      <c r="B43" s="43"/>
      <c r="C43" s="5"/>
      <c r="D43" s="8"/>
      <c r="E43" s="18"/>
      <c r="F43" s="5"/>
      <c r="G43" s="8"/>
      <c r="H43" s="11"/>
      <c r="I43" s="8"/>
      <c r="J43" s="11"/>
      <c r="K43" s="5"/>
      <c r="L43" s="59">
        <f t="shared" si="16"/>
        <v>0</v>
      </c>
      <c r="M43" s="59"/>
      <c r="N43" s="59"/>
      <c r="O43" s="59"/>
    </row>
    <row r="44" spans="1:19" x14ac:dyDescent="0.25">
      <c r="A44" s="5"/>
      <c r="B44" s="43"/>
      <c r="C44" s="5"/>
      <c r="D44" s="8"/>
      <c r="E44" s="18"/>
      <c r="F44" s="5"/>
      <c r="G44" s="8"/>
      <c r="H44" s="11"/>
      <c r="I44" s="8"/>
      <c r="J44" s="11"/>
      <c r="K44" s="5"/>
      <c r="L44" s="59">
        <f t="shared" si="16"/>
        <v>0</v>
      </c>
      <c r="M44" s="131"/>
      <c r="N44" s="131"/>
      <c r="O44" s="131"/>
    </row>
    <row r="45" spans="1:19" x14ac:dyDescent="0.25">
      <c r="A45" s="5"/>
      <c r="B45" s="43"/>
      <c r="C45" s="5"/>
      <c r="D45" s="8"/>
      <c r="E45" s="18"/>
      <c r="F45" s="5"/>
      <c r="G45" s="8"/>
      <c r="H45" s="11"/>
      <c r="I45" s="8"/>
      <c r="J45" s="11"/>
      <c r="K45" s="5"/>
      <c r="L45" s="1">
        <f t="shared" ref="L45:L51" si="17">(SUM(E45:K45))*D45</f>
        <v>0</v>
      </c>
      <c r="M45" s="131"/>
      <c r="N45" s="131"/>
      <c r="O45" s="131"/>
    </row>
    <row r="46" spans="1:19" x14ac:dyDescent="0.25">
      <c r="A46" s="5"/>
      <c r="B46" s="43"/>
      <c r="C46" s="5"/>
      <c r="D46" s="8"/>
      <c r="E46" s="18"/>
      <c r="F46" s="5"/>
      <c r="G46" s="8"/>
      <c r="H46" s="11"/>
      <c r="I46" s="8"/>
      <c r="J46" s="11"/>
      <c r="K46" s="5"/>
      <c r="L46" s="1">
        <f t="shared" si="17"/>
        <v>0</v>
      </c>
      <c r="M46" s="131"/>
      <c r="N46" s="131"/>
      <c r="O46" s="131"/>
    </row>
    <row r="47" spans="1:19" x14ac:dyDescent="0.25">
      <c r="A47" s="5"/>
      <c r="B47" s="43"/>
      <c r="C47" s="5"/>
      <c r="D47" s="8"/>
      <c r="E47" s="18"/>
      <c r="F47" s="5"/>
      <c r="G47" s="8"/>
      <c r="H47" s="11"/>
      <c r="I47" s="8"/>
      <c r="J47" s="11"/>
      <c r="K47" s="5"/>
      <c r="L47" s="1">
        <f t="shared" si="17"/>
        <v>0</v>
      </c>
      <c r="M47" s="131"/>
      <c r="N47" s="131"/>
      <c r="O47" s="131"/>
    </row>
    <row r="48" spans="1:19" x14ac:dyDescent="0.25">
      <c r="A48" s="5"/>
      <c r="B48" s="43"/>
      <c r="C48" s="5"/>
      <c r="D48" s="8"/>
      <c r="E48" s="18"/>
      <c r="F48" s="5"/>
      <c r="G48" s="8"/>
      <c r="H48" s="11"/>
      <c r="I48" s="8"/>
      <c r="J48" s="11"/>
      <c r="K48" s="5"/>
      <c r="L48" s="1">
        <f t="shared" si="17"/>
        <v>0</v>
      </c>
      <c r="M48" s="131"/>
      <c r="N48" s="131"/>
      <c r="O48" s="131"/>
    </row>
    <row r="49" spans="1:15" x14ac:dyDescent="0.25">
      <c r="A49" s="5"/>
      <c r="B49" s="43"/>
      <c r="C49" s="5"/>
      <c r="D49" s="8"/>
      <c r="E49" s="18"/>
      <c r="F49" s="5"/>
      <c r="G49" s="8"/>
      <c r="H49" s="11"/>
      <c r="I49" s="8"/>
      <c r="J49" s="11"/>
      <c r="K49" s="5"/>
      <c r="L49" s="1">
        <f t="shared" si="17"/>
        <v>0</v>
      </c>
      <c r="M49" s="131"/>
      <c r="N49" s="131"/>
      <c r="O49" s="131"/>
    </row>
    <row r="50" spans="1:15" x14ac:dyDescent="0.25">
      <c r="A50" s="5"/>
      <c r="B50" s="43"/>
      <c r="C50" s="5"/>
      <c r="D50" s="8"/>
      <c r="E50" s="18"/>
      <c r="F50" s="5"/>
      <c r="G50" s="8"/>
      <c r="H50" s="11"/>
      <c r="I50" s="8"/>
      <c r="J50" s="11"/>
      <c r="K50" s="5"/>
      <c r="L50" s="1">
        <f t="shared" si="17"/>
        <v>0</v>
      </c>
      <c r="M50" s="131"/>
      <c r="N50" s="131"/>
      <c r="O50" s="131"/>
    </row>
    <row r="51" spans="1:15" x14ac:dyDescent="0.25">
      <c r="A51" s="5"/>
      <c r="B51" s="43"/>
      <c r="C51" s="5"/>
      <c r="D51" s="8"/>
      <c r="E51" s="18"/>
      <c r="F51" s="5"/>
      <c r="G51" s="8"/>
      <c r="H51" s="11"/>
      <c r="I51" s="8"/>
      <c r="J51" s="11"/>
      <c r="K51" s="5"/>
      <c r="L51" s="1">
        <f t="shared" si="17"/>
        <v>0</v>
      </c>
      <c r="M51" s="131"/>
      <c r="N51" s="131"/>
      <c r="O51" s="131"/>
    </row>
    <row r="52" spans="1:15" x14ac:dyDescent="0.25">
      <c r="K52" s="5" t="s">
        <v>28</v>
      </c>
      <c r="L52" s="1">
        <f>SUM(L37:L51)</f>
        <v>0</v>
      </c>
      <c r="M52" s="127"/>
      <c r="N52" s="127"/>
      <c r="O52" s="127"/>
    </row>
    <row r="53" spans="1:15" x14ac:dyDescent="0.25">
      <c r="M53" s="127"/>
      <c r="N53" s="127"/>
      <c r="O53" s="127"/>
    </row>
    <row r="54" spans="1:15" x14ac:dyDescent="0.25">
      <c r="B54" s="58"/>
      <c r="M54" s="127"/>
      <c r="N54" s="127"/>
      <c r="O54" s="127"/>
    </row>
    <row r="55" spans="1:15" x14ac:dyDescent="0.25">
      <c r="M55" s="127"/>
      <c r="N55" s="127"/>
      <c r="O55" s="127"/>
    </row>
  </sheetData>
  <mergeCells count="39">
    <mergeCell ref="A4:L4"/>
    <mergeCell ref="A1:L1"/>
    <mergeCell ref="A2:A3"/>
    <mergeCell ref="B2:B3"/>
    <mergeCell ref="C2:C3"/>
    <mergeCell ref="D2:D3"/>
    <mergeCell ref="E2:L2"/>
    <mergeCell ref="A29:A30"/>
    <mergeCell ref="A35:L35"/>
    <mergeCell ref="M36:O36"/>
    <mergeCell ref="M37:O37"/>
    <mergeCell ref="A5:A8"/>
    <mergeCell ref="A13:L13"/>
    <mergeCell ref="A12:XFD12"/>
    <mergeCell ref="M29:M30"/>
    <mergeCell ref="H29:H30"/>
    <mergeCell ref="I29:I30"/>
    <mergeCell ref="J29:J30"/>
    <mergeCell ref="K29:K30"/>
    <mergeCell ref="L29:L30"/>
    <mergeCell ref="D29:D30"/>
    <mergeCell ref="C29:C30"/>
    <mergeCell ref="A28:L28"/>
    <mergeCell ref="M54:O54"/>
    <mergeCell ref="M55:O55"/>
    <mergeCell ref="A17:L17"/>
    <mergeCell ref="M49:O49"/>
    <mergeCell ref="M50:O50"/>
    <mergeCell ref="M51:O51"/>
    <mergeCell ref="M52:O52"/>
    <mergeCell ref="M53:O53"/>
    <mergeCell ref="M44:O44"/>
    <mergeCell ref="M45:O45"/>
    <mergeCell ref="M46:O46"/>
    <mergeCell ref="M47:O47"/>
    <mergeCell ref="M48:O48"/>
    <mergeCell ref="E29:E30"/>
    <mergeCell ref="F29:F30"/>
    <mergeCell ref="G29:G30"/>
  </mergeCells>
  <pageMargins left="0.51181102362204722" right="0.51181102362204722" top="0.55118110236220474" bottom="0.55118110236220474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G28"/>
  <sheetViews>
    <sheetView tabSelected="1" view="pageLayout" zoomScaleNormal="100" workbookViewId="0">
      <selection activeCell="A10" sqref="A10:D12"/>
    </sheetView>
  </sheetViews>
  <sheetFormatPr defaultRowHeight="15" x14ac:dyDescent="0.25"/>
  <cols>
    <col min="1" max="1" width="5.28515625" style="3" customWidth="1"/>
    <col min="2" max="2" width="90.140625" style="4" customWidth="1"/>
    <col min="3" max="3" width="10.28515625" style="3" customWidth="1"/>
    <col min="4" max="4" width="8.42578125" style="3" customWidth="1"/>
    <col min="5" max="5" width="4.140625" style="14" hidden="1" customWidth="1"/>
    <col min="6" max="6" width="5.28515625" style="69" hidden="1" customWidth="1"/>
    <col min="7" max="7" width="12.140625" style="69" customWidth="1"/>
    <col min="8" max="16384" width="9.140625" style="3"/>
  </cols>
  <sheetData>
    <row r="1" spans="1:7" ht="18.75" customHeight="1" x14ac:dyDescent="0.25">
      <c r="A1" s="163" t="s">
        <v>54</v>
      </c>
      <c r="B1" s="163"/>
      <c r="C1" s="163"/>
      <c r="D1" s="163"/>
      <c r="E1" s="163"/>
      <c r="F1" s="163"/>
      <c r="G1" s="163"/>
    </row>
    <row r="2" spans="1:7" ht="19.5" thickBot="1" x14ac:dyDescent="0.3">
      <c r="A2" s="75"/>
      <c r="B2" s="75"/>
      <c r="C2" s="75"/>
      <c r="D2" s="75"/>
      <c r="E2" s="75"/>
      <c r="F2" s="75"/>
    </row>
    <row r="3" spans="1:7" x14ac:dyDescent="0.25">
      <c r="A3" s="182" t="s">
        <v>0</v>
      </c>
      <c r="B3" s="184" t="s">
        <v>1</v>
      </c>
      <c r="C3" s="184" t="s">
        <v>2</v>
      </c>
      <c r="D3" s="178" t="s">
        <v>30</v>
      </c>
      <c r="E3" s="186" t="s">
        <v>3</v>
      </c>
      <c r="F3" s="180" t="s">
        <v>31</v>
      </c>
      <c r="G3" s="164" t="s">
        <v>33</v>
      </c>
    </row>
    <row r="4" spans="1:7" ht="15.75" customHeight="1" thickBot="1" x14ac:dyDescent="0.3">
      <c r="A4" s="183"/>
      <c r="B4" s="185"/>
      <c r="C4" s="185"/>
      <c r="D4" s="179"/>
      <c r="E4" s="187"/>
      <c r="F4" s="181"/>
      <c r="G4" s="165"/>
    </row>
    <row r="5" spans="1:7" ht="19.5" thickBot="1" x14ac:dyDescent="0.35">
      <c r="A5" s="166" t="str">
        <f>CalcSTI!A4</f>
        <v xml:space="preserve"> LOT №1   (Set componentelor pentru PC)</v>
      </c>
      <c r="B5" s="167"/>
      <c r="C5" s="167"/>
      <c r="D5" s="167"/>
      <c r="E5" s="167"/>
      <c r="F5" s="167"/>
      <c r="G5" s="168"/>
    </row>
    <row r="6" spans="1:7" ht="15" customHeight="1" x14ac:dyDescent="0.25">
      <c r="A6" s="169">
        <v>1</v>
      </c>
      <c r="B6" s="44" t="str">
        <f>CalcSTI!B5</f>
        <v>SSD - .M.2 NVMe 128GB R/W:1500/550MB/s, 95/130K IOPS, 50TBW, 3DTLC</v>
      </c>
      <c r="C6" s="172" t="s">
        <v>13</v>
      </c>
      <c r="D6" s="172">
        <v>20</v>
      </c>
      <c r="E6" s="15" t="e">
        <f>CalcSTI!#REF!</f>
        <v>#REF!</v>
      </c>
      <c r="F6" s="72" t="e">
        <f>D6*E6</f>
        <v>#REF!</v>
      </c>
      <c r="G6" s="175">
        <v>36</v>
      </c>
    </row>
    <row r="7" spans="1:7" x14ac:dyDescent="0.25">
      <c r="A7" s="170"/>
      <c r="B7" s="45" t="str">
        <f>CalcSTI!B6</f>
        <v>RAM - 8GB DDR4-  3200MHz  PC25600</v>
      </c>
      <c r="C7" s="173"/>
      <c r="D7" s="173"/>
      <c r="E7" s="11" t="e">
        <f>CalcSTI!#REF!</f>
        <v>#REF!</v>
      </c>
      <c r="F7" s="47" t="e">
        <f t="shared" ref="F7:F11" si="0">D7*E7</f>
        <v>#REF!</v>
      </c>
      <c r="G7" s="176"/>
    </row>
    <row r="8" spans="1:7" x14ac:dyDescent="0.25">
      <c r="A8" s="170"/>
      <c r="B8" s="45" t="str">
        <f>CalcSTI!B7</f>
        <v>CPU - 4 nuclee, 8 fire, Freqvența 3.7-4.4GHz (minimum), 6MB Cache, procesor grafic integrat</v>
      </c>
      <c r="C8" s="173"/>
      <c r="D8" s="173"/>
      <c r="E8" s="11">
        <f>CalcSTI!D5</f>
        <v>360</v>
      </c>
      <c r="F8" s="47">
        <f t="shared" si="0"/>
        <v>0</v>
      </c>
      <c r="G8" s="176"/>
    </row>
    <row r="9" spans="1:7" ht="180" x14ac:dyDescent="0.25">
      <c r="A9" s="171"/>
      <c r="B9" s="45" t="str">
        <f>CalcSTI!B8</f>
        <v>Placa de baza compatibila cu procesor din acest set
Interfață:  USB 3.1 Gen 1, Conector tip:  USB Type-A
Memory support  DDR4 2933/2666/2400/2133 MHz memory modules
GbE LAN chip (1000/100 Mbit)
1 x PCI Express x16 slot, running at x16, 
2 x PCI Express x1 slot
1 x M.2 connector (Socket 3, M key, type 2242/2260/2280 SATA and PCIe x4/x2 SSD support)
4 x SATA 6Gb/s connectors
Support for RAID 0, RAID 1, RAID 5, and RAID 10
4 x USB 3.2 Gen 1 ports (2 ports on the back panel, 2 ports available through the internal USB header)
6 x USB 2.0/1.1 ports (4 ports on the back panel, 2 ports available through the internal USB header)/s, Protecție antișoc</v>
      </c>
      <c r="C9" s="174"/>
      <c r="D9" s="174"/>
      <c r="E9" s="11" t="e">
        <f>CalcSTI!#REF!</f>
        <v>#REF!</v>
      </c>
      <c r="F9" s="47" t="e">
        <f t="shared" si="0"/>
        <v>#REF!</v>
      </c>
      <c r="G9" s="177"/>
    </row>
    <row r="10" spans="1:7" ht="30" x14ac:dyDescent="0.25">
      <c r="A10" s="77">
        <v>2</v>
      </c>
      <c r="B10" s="45" t="str">
        <f>CalcSTI!B9</f>
        <v>Keyboard pentru business, USB, dimensiuni 155x450x23.5 mm, lungimea cablului 150 cm, profil subțire, tastare silențioasă, rezistent la scurgeri, brand international</v>
      </c>
      <c r="C10" s="11" t="s">
        <v>13</v>
      </c>
      <c r="D10" s="11">
        <f>CalcSTI!L9</f>
        <v>20</v>
      </c>
      <c r="E10" s="11" t="e">
        <f>CalcSTI!#REF!</f>
        <v>#REF!</v>
      </c>
      <c r="F10" s="47" t="e">
        <f>D10*E10</f>
        <v>#REF!</v>
      </c>
      <c r="G10" s="30">
        <v>24</v>
      </c>
    </row>
    <row r="11" spans="1:7" ht="30" x14ac:dyDescent="0.25">
      <c r="A11" s="77">
        <v>3</v>
      </c>
      <c r="B11" s="45" t="str">
        <f>CalcSTI!B10</f>
        <v>Mouse cu cablu - optical, 3 butoane, dimensiun 113x62x38 mm, greutatea 90 g, lungimea cablului 180 cm, rezolutie 1000 dpi, culoare negru, USB, brand international</v>
      </c>
      <c r="C11" s="11" t="s">
        <v>13</v>
      </c>
      <c r="D11" s="11">
        <f>CalcSTI!L6</f>
        <v>20</v>
      </c>
      <c r="E11" s="11">
        <f>CalcSTI!D6</f>
        <v>400</v>
      </c>
      <c r="F11" s="47">
        <f t="shared" si="0"/>
        <v>8000</v>
      </c>
      <c r="G11" s="30">
        <v>24</v>
      </c>
    </row>
    <row r="12" spans="1:7" ht="30.75" thickBot="1" x14ac:dyDescent="0.3">
      <c r="A12" s="80">
        <v>4</v>
      </c>
      <c r="B12" s="49" t="str">
        <f>CalcSTI!B11</f>
        <v>Carcasă externă pentru drives M2 22 mm,
suport: tipuri de ME: 2230, 2242, 2262, 2280,  interfate SATA and NVMe; cheie: M-, B-, M+B</v>
      </c>
      <c r="C12" s="12" t="s">
        <v>13</v>
      </c>
      <c r="D12" s="12">
        <v>3</v>
      </c>
      <c r="E12" s="12">
        <f>CalcSTI!D7</f>
        <v>2745</v>
      </c>
      <c r="F12" s="73">
        <f>D12*E12</f>
        <v>8235</v>
      </c>
      <c r="G12" s="31">
        <v>24</v>
      </c>
    </row>
    <row r="13" spans="1:7" ht="15.75" thickBot="1" x14ac:dyDescent="0.3">
      <c r="A13" s="39"/>
      <c r="B13" s="103"/>
      <c r="C13" s="39"/>
      <c r="D13" s="39"/>
      <c r="E13" s="39"/>
      <c r="F13" s="84"/>
      <c r="G13" s="38"/>
    </row>
    <row r="14" spans="1:7" ht="19.5" thickBot="1" x14ac:dyDescent="0.3">
      <c r="A14" s="190" t="str">
        <f>CalcSTI!A13</f>
        <v xml:space="preserve"> LOT №2   (Monitoare)</v>
      </c>
      <c r="B14" s="191"/>
      <c r="C14" s="191"/>
      <c r="D14" s="191"/>
      <c r="E14" s="191"/>
      <c r="F14" s="191"/>
      <c r="G14" s="192"/>
    </row>
    <row r="15" spans="1:7" ht="75" x14ac:dyDescent="0.25">
      <c r="A15" s="79">
        <f>CalcSTI!A14</f>
        <v>1</v>
      </c>
      <c r="B15" s="44" t="str">
        <f>CalcSTI!B14</f>
        <v>Dimensiunea ecranului: minimum 23.8"
Rezolutia: FullHD 1920x1080
Parametrii ecranului: 75Hz, 4ms, 250cd, 200M:1, 16:9
Interfaţe: HDMI, DisplayPort, D-Sub, Audio-In, Audio-Out
Difuzoare: Difuzoarele trebuie sa fie încorporate</v>
      </c>
      <c r="C15" s="15" t="s">
        <v>13</v>
      </c>
      <c r="D15" s="15">
        <f>CalcSTI!L10</f>
        <v>20</v>
      </c>
      <c r="E15" s="15">
        <f>CalcSTI!D10</f>
        <v>110</v>
      </c>
      <c r="F15" s="72">
        <f t="shared" ref="F15:F23" si="1">D15*E15</f>
        <v>2200</v>
      </c>
      <c r="G15" s="36">
        <v>36</v>
      </c>
    </row>
    <row r="16" spans="1:7" ht="60.75" thickBot="1" x14ac:dyDescent="0.3">
      <c r="A16" s="105">
        <f>CalcSTI!A15</f>
        <v>2</v>
      </c>
      <c r="B16" s="49" t="str">
        <f>CalcSTI!B15</f>
        <v>Dimensiunea ecranului: minimum 23.8"
Rezolutia: FullHD 1920x1080.
Parametrii ecranului: 75Hz, 5ms, 250cd, 1000:1, 16:9
Interfaţe: HDMI+DP+USB+TypeC+LAN (USB-C Hub), Suport reglabil</v>
      </c>
      <c r="C16" s="12" t="s">
        <v>13</v>
      </c>
      <c r="D16" s="12">
        <f>CalcSTI!L11</f>
        <v>3</v>
      </c>
      <c r="E16" s="12">
        <f>CalcSTI!D11</f>
        <v>600</v>
      </c>
      <c r="F16" s="73">
        <f t="shared" si="1"/>
        <v>1800</v>
      </c>
      <c r="G16" s="31">
        <v>36</v>
      </c>
    </row>
    <row r="17" spans="1:7" ht="15.75" thickBot="1" x14ac:dyDescent="0.3">
      <c r="A17" s="39"/>
      <c r="B17" s="71"/>
      <c r="C17" s="112"/>
      <c r="D17" s="39"/>
      <c r="E17" s="39"/>
      <c r="F17" s="84"/>
      <c r="G17" s="38"/>
    </row>
    <row r="18" spans="1:7" ht="19.5" thickBot="1" x14ac:dyDescent="0.3">
      <c r="A18" s="193" t="str">
        <f>CalcSTI!A17</f>
        <v xml:space="preserve"> LOT №3   (Mikrotik-compatible devices)</v>
      </c>
      <c r="B18" s="194"/>
      <c r="C18" s="194"/>
      <c r="D18" s="194"/>
      <c r="E18" s="194"/>
      <c r="F18" s="194"/>
      <c r="G18" s="195"/>
    </row>
    <row r="19" spans="1:7" ht="45" x14ac:dyDescent="0.25">
      <c r="A19" s="79">
        <v>1</v>
      </c>
      <c r="B19" s="113" t="str">
        <f>CalcSTI!B18</f>
        <v>Dispozitiv compatibil cu Miktorik CAPSMAN protocol, 1 10/100 Mbps PoE-IN port, CPU 600 MHz, RAM 64 MB,  stocare 16 MB, WiFi 5GHz 802.11a/n, antena incorporata, posibilitatea de a organiza comunicații punct-la-punct la o distanță de până la 12 km</v>
      </c>
      <c r="C19" s="15" t="s">
        <v>13</v>
      </c>
      <c r="D19" s="15">
        <f>CalcSTI!L18</f>
        <v>2</v>
      </c>
      <c r="E19" s="15"/>
      <c r="F19" s="72"/>
      <c r="G19" s="36">
        <v>12</v>
      </c>
    </row>
    <row r="20" spans="1:7" x14ac:dyDescent="0.25">
      <c r="A20" s="39"/>
      <c r="B20" s="71"/>
      <c r="C20" s="76"/>
      <c r="D20" s="39"/>
      <c r="E20" s="39"/>
      <c r="F20" s="84"/>
      <c r="G20" s="38"/>
    </row>
    <row r="21" spans="1:7" ht="15.75" customHeight="1" thickBot="1" x14ac:dyDescent="0.3">
      <c r="A21" s="39"/>
      <c r="B21" s="103"/>
      <c r="C21" s="39"/>
      <c r="D21" s="39"/>
      <c r="E21" s="39"/>
      <c r="F21" s="84"/>
      <c r="G21" s="38"/>
    </row>
    <row r="22" spans="1:7" ht="19.5" thickBot="1" x14ac:dyDescent="0.3">
      <c r="A22" s="190" t="str">
        <f>CalcSTI!A28</f>
        <v>LOT №4   ( MFD)</v>
      </c>
      <c r="B22" s="191"/>
      <c r="C22" s="191"/>
      <c r="D22" s="191"/>
      <c r="E22" s="191"/>
      <c r="F22" s="191"/>
      <c r="G22" s="192"/>
    </row>
    <row r="23" spans="1:7" ht="180" x14ac:dyDescent="0.25">
      <c r="A23" s="115">
        <f>CalcSTI!A29</f>
        <v>1</v>
      </c>
      <c r="B23" s="118" t="str">
        <f>CalcSTI!B29</f>
        <v>Viteză de imprimare: Pe o faţă: până la 38 ppm (A4)
Metodă de imprimare: Imprimare monocrom cu laser
Mod de imprimare: pe o singură față și față-verso (duplex)
Mod de scanare: sistem ADF, singură față și față-verso (duplex), mod de copiere: singură față și față-verso (duplex)
Rezoluţie de imprimare: Până la 1200 x 1200 dpi. Rezoluţie de copiere: Până la 600 x 600 dpi
Timp de încălzire: Aprox. 14 secunde sau mai puţin de la pornire. Timp de ieşire a primei pagini: Aprox. 5,5 secunde sau mai puţin. 
Volum lunar de imprimare recomandat: 750 – 4.000 de pagini pe lună
Alimentare cu hârtie (standard): Casetă pentru 250 de coli, Tavă universală pentru 100 de coli
Viteza procesorului: 800 MHz x 2. Memorie: 1 GB
Interfaţă şi conectivitate: USB 2.0 Hi-Speed, 10BASE-T/100BASE-</v>
      </c>
      <c r="C23" s="116" t="s">
        <v>13</v>
      </c>
      <c r="D23" s="116">
        <f>CalcSTI!L29</f>
        <v>8</v>
      </c>
      <c r="E23" s="116">
        <f>CalcSTI!D14</f>
        <v>2745</v>
      </c>
      <c r="F23" s="119">
        <f t="shared" si="1"/>
        <v>21960</v>
      </c>
      <c r="G23" s="117">
        <v>24</v>
      </c>
    </row>
    <row r="24" spans="1:7" ht="60" x14ac:dyDescent="0.25">
      <c r="A24" s="11">
        <v>2</v>
      </c>
      <c r="B24" s="120" t="s">
        <v>53</v>
      </c>
      <c r="C24" s="11" t="s">
        <v>13</v>
      </c>
      <c r="D24" s="11">
        <v>1</v>
      </c>
      <c r="E24" s="11"/>
      <c r="F24" s="47"/>
      <c r="G24" s="8">
        <v>24</v>
      </c>
    </row>
    <row r="25" spans="1:7" x14ac:dyDescent="0.25">
      <c r="A25" s="68"/>
      <c r="B25" s="48"/>
      <c r="C25" s="39"/>
      <c r="D25" s="39"/>
      <c r="E25" s="39"/>
      <c r="F25" s="68"/>
    </row>
    <row r="26" spans="1:7" ht="18.75" x14ac:dyDescent="0.3">
      <c r="A26" s="189" t="s">
        <v>32</v>
      </c>
      <c r="B26" s="189"/>
      <c r="C26" s="189"/>
      <c r="D26" s="189"/>
      <c r="E26" s="189"/>
      <c r="F26" s="189"/>
      <c r="G26" s="189"/>
    </row>
    <row r="27" spans="1:7" ht="26.25" customHeight="1" x14ac:dyDescent="0.25">
      <c r="A27" s="188" t="s">
        <v>34</v>
      </c>
      <c r="B27" s="188"/>
      <c r="C27" s="188"/>
      <c r="D27" s="188"/>
      <c r="E27" s="188"/>
      <c r="F27" s="188"/>
      <c r="G27" s="188"/>
    </row>
    <row r="28" spans="1:7" ht="10.5" customHeight="1" x14ac:dyDescent="0.25">
      <c r="A28" s="188"/>
      <c r="B28" s="188"/>
      <c r="C28" s="188"/>
      <c r="D28" s="188"/>
      <c r="E28" s="188"/>
      <c r="F28" s="188"/>
      <c r="G28" s="188"/>
    </row>
  </sheetData>
  <mergeCells count="18">
    <mergeCell ref="A27:G28"/>
    <mergeCell ref="A26:G26"/>
    <mergeCell ref="A14:G14"/>
    <mergeCell ref="A22:G22"/>
    <mergeCell ref="A18:G18"/>
    <mergeCell ref="A1:G1"/>
    <mergeCell ref="G3:G4"/>
    <mergeCell ref="A5:G5"/>
    <mergeCell ref="A6:A9"/>
    <mergeCell ref="D6:D9"/>
    <mergeCell ref="C6:C9"/>
    <mergeCell ref="G6:G9"/>
    <mergeCell ref="D3:D4"/>
    <mergeCell ref="F3:F4"/>
    <mergeCell ref="A3:A4"/>
    <mergeCell ref="B3:B4"/>
    <mergeCell ref="C3:C4"/>
    <mergeCell ref="E3:E4"/>
  </mergeCells>
  <pageMargins left="0.51181102362204722" right="0.51181102362204722" top="0.55118110236220474" bottom="0.55118110236220474" header="0.31496062992125984" footer="0.31496062992125984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CalcSTI</vt:lpstr>
      <vt:lpstr>toAchizitii</vt:lpstr>
      <vt:lpstr>CalcSTI!Заголовки_для_печати</vt:lpstr>
      <vt:lpstr>toAchizitii!Заголовки_для_печати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Kovali Iurii S.</dc:creator>
  <cp:lastModifiedBy>Voinovan Viorica</cp:lastModifiedBy>
  <cp:lastPrinted>2023-10-04T07:59:45Z</cp:lastPrinted>
  <dcterms:created xsi:type="dcterms:W3CDTF">2022-02-21T12:22:43Z</dcterms:created>
  <dcterms:modified xsi:type="dcterms:W3CDTF">2023-10-10T07:05:03Z</dcterms:modified>
</cp:coreProperties>
</file>