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Drive_R\My Drive\Work\MGaz\Working docs\"/>
    </mc:Choice>
  </mc:AlternateContent>
  <xr:revisionPtr revIDLastSave="0" documentId="13_ncr:1_{B6ED7757-1FEA-48FF-9AC2-47142B2A39E6}" xr6:coauthVersionLast="47" xr6:coauthVersionMax="47" xr10:uidLastSave="{00000000-0000-0000-0000-000000000000}"/>
  <bookViews>
    <workbookView xWindow="28680" yWindow="-120" windowWidth="29040" windowHeight="15990" firstSheet="3" activeTab="3" xr2:uid="{A489A6CA-8B85-4AA1-8DEA-B0617331F189}"/>
  </bookViews>
  <sheets>
    <sheet name="Sheet2 (2)" sheetId="4" state="hidden" r:id="rId1"/>
    <sheet name="Sheet2" sheetId="2" state="hidden" r:id="rId2"/>
    <sheet name="Sheet5" sheetId="5" state="hidden" r:id="rId3"/>
    <sheet name="Distribuirea efortului" sheetId="8" r:id="rId4"/>
    <sheet name="Sheet3" sheetId="9" r:id="rId5"/>
    <sheet name="Sheet1" sheetId="1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8" l="1"/>
  <c r="E6" i="8"/>
  <c r="G6" i="8"/>
  <c r="H6" i="8"/>
  <c r="I6" i="8"/>
  <c r="J6" i="8"/>
  <c r="K6" i="8"/>
  <c r="L6" i="8"/>
  <c r="M6" i="8"/>
  <c r="N6" i="8"/>
  <c r="O6" i="8"/>
  <c r="P6" i="8"/>
  <c r="Q6" i="8"/>
  <c r="D6" i="8"/>
  <c r="I12" i="1"/>
  <c r="I11" i="1"/>
  <c r="J4" i="1"/>
  <c r="J3" i="1"/>
  <c r="I2" i="1"/>
  <c r="I4" i="1"/>
  <c r="K29" i="1"/>
  <c r="K28" i="1"/>
  <c r="J29" i="1"/>
  <c r="I32" i="1"/>
  <c r="G4" i="1"/>
  <c r="F49" i="1"/>
  <c r="E51" i="1"/>
  <c r="G21" i="1"/>
  <c r="G22" i="1" s="1"/>
  <c r="G23" i="1" s="1"/>
  <c r="H16" i="1"/>
  <c r="F20" i="1"/>
  <c r="H26" i="1"/>
  <c r="J7" i="1"/>
  <c r="O9" i="1"/>
  <c r="D6" i="1"/>
  <c r="D7" i="1"/>
  <c r="D8" i="1"/>
  <c r="D9" i="1"/>
  <c r="D10" i="1"/>
  <c r="D11" i="1"/>
  <c r="D12" i="1"/>
  <c r="D13" i="1"/>
  <c r="D14" i="1"/>
  <c r="D4" i="1"/>
  <c r="D3" i="1"/>
  <c r="C5" i="1"/>
  <c r="D5" i="1" s="1"/>
  <c r="C7" i="1"/>
  <c r="H21" i="1" l="1"/>
</calcChain>
</file>

<file path=xl/sharedStrings.xml><?xml version="1.0" encoding="utf-8"?>
<sst xmlns="http://schemas.openxmlformats.org/spreadsheetml/2006/main" count="861" uniqueCount="284">
  <si>
    <t xml:space="preserve">devi </t>
  </si>
  <si>
    <t>PM</t>
  </si>
  <si>
    <t>BA</t>
  </si>
  <si>
    <t>Testeri</t>
  </si>
  <si>
    <t xml:space="preserve">devops </t>
  </si>
  <si>
    <t>securitate</t>
  </si>
  <si>
    <t>migrare</t>
  </si>
  <si>
    <t>designer</t>
  </si>
  <si>
    <t xml:space="preserve">trainer </t>
  </si>
  <si>
    <t xml:space="preserve">Mng utilizatorilor </t>
  </si>
  <si>
    <t>Gestionare clasificatoare</t>
  </si>
  <si>
    <t xml:space="preserve">Gestionarea consumatorilor </t>
  </si>
  <si>
    <t xml:space="preserve">Gestionarea acordurilor tehnice </t>
  </si>
  <si>
    <t>Introducerea volumelor planificate</t>
  </si>
  <si>
    <t xml:space="preserve">Gestionarea locurilor de consum </t>
  </si>
  <si>
    <t>Gestionarea periodei de raportare</t>
  </si>
  <si>
    <t>Transmiterea datelor privind distribuția gazului natural în 1C/ERP</t>
  </si>
  <si>
    <t xml:space="preserve">Verificarea metodologica a echipamentelor </t>
  </si>
  <si>
    <t xml:space="preserve">Notificari </t>
  </si>
  <si>
    <t xml:space="preserve">Gestionarea sarcinilor </t>
  </si>
  <si>
    <t>Task Name</t>
  </si>
  <si>
    <t>Duration</t>
  </si>
  <si>
    <t>Start</t>
  </si>
  <si>
    <t>Finish</t>
  </si>
  <si>
    <t xml:space="preserve">Dezvoltarea și implementarea sistemtemului informațional </t>
  </si>
  <si>
    <t>758 days</t>
  </si>
  <si>
    <t>Mon 27.01.25</t>
  </si>
  <si>
    <t>Fri 28.01.28</t>
  </si>
  <si>
    <t xml:space="preserve">   Semnarea contractului </t>
  </si>
  <si>
    <t>0 days</t>
  </si>
  <si>
    <t xml:space="preserve">   Etapa de planificare</t>
  </si>
  <si>
    <t>108 days</t>
  </si>
  <si>
    <t>Wed 02.07.25</t>
  </si>
  <si>
    <t xml:space="preserve">      Sedinta de kick-off </t>
  </si>
  <si>
    <t>1 day</t>
  </si>
  <si>
    <t>Tue 28.01.25</t>
  </si>
  <si>
    <t xml:space="preserve">      Elaborarea si aprobarea planului de management al proiectului </t>
  </si>
  <si>
    <t>20 days</t>
  </si>
  <si>
    <t>Tue 25.02.25</t>
  </si>
  <si>
    <t xml:space="preserve">         Detalierea planului de comunicare</t>
  </si>
  <si>
    <t>5 days</t>
  </si>
  <si>
    <t>Tue 04.02.25</t>
  </si>
  <si>
    <t xml:space="preserve">         Detalierea planului de management al modificărilor </t>
  </si>
  <si>
    <t>Tue 11.02.25</t>
  </si>
  <si>
    <t xml:space="preserve">         Detalierea planului de management al riscurilor </t>
  </si>
  <si>
    <t xml:space="preserve">         Detalierea planului de implementare </t>
  </si>
  <si>
    <t>15 days</t>
  </si>
  <si>
    <t xml:space="preserve">            Definirea fazelor proiectului (roadmap) </t>
  </si>
  <si>
    <t xml:space="preserve">            Actualizarea și detalierea metodologiei </t>
  </si>
  <si>
    <t>Tue 18.02.25</t>
  </si>
  <si>
    <t xml:space="preserve">            Actualizarea și detalierea graficului de lucru </t>
  </si>
  <si>
    <t xml:space="preserve">      Sedinta de prezentare a planului de management al proiectului</t>
  </si>
  <si>
    <t>2 days</t>
  </si>
  <si>
    <t>Thu 27.02.25</t>
  </si>
  <si>
    <t xml:space="preserve">         Pregatirea materialelor </t>
  </si>
  <si>
    <t>Wed 26.02.25</t>
  </si>
  <si>
    <t xml:space="preserve">         Organizarea sedinței</t>
  </si>
  <si>
    <t xml:space="preserve">      Analiza și proiectare</t>
  </si>
  <si>
    <t>85 days</t>
  </si>
  <si>
    <t xml:space="preserve">         Elaborarea si aprobarea sarcinii tehnice si arhitecturii</t>
  </si>
  <si>
    <t>52 days</t>
  </si>
  <si>
    <t>Fri 16.05.25</t>
  </si>
  <si>
    <t xml:space="preserve">         Elaborare backlog</t>
  </si>
  <si>
    <t>33 days</t>
  </si>
  <si>
    <t xml:space="preserve">            Identificare epicilor care vor acoperi funcționalitățile SI</t>
  </si>
  <si>
    <t>Fri 06.06.25</t>
  </si>
  <si>
    <t xml:space="preserve">            Crearea și detalierea la user stories </t>
  </si>
  <si>
    <t>Fri 27.06.25</t>
  </si>
  <si>
    <t xml:space="preserve">            Organizarea sedintelor de clarificare</t>
  </si>
  <si>
    <t>Wed 11.06.25</t>
  </si>
  <si>
    <t xml:space="preserve">   Etapa de dezvoltare</t>
  </si>
  <si>
    <t>535 days</t>
  </si>
  <si>
    <t>Fri 13.08.27</t>
  </si>
  <si>
    <t xml:space="preserve">      Dezvoltare faza 1 - Lucrări tehnice de setare si configurare proiect, infrastructura.Gestiunea utilizatorilor. Gestiunea consumatorilor. Gestiunea locurilor de consum. </t>
  </si>
  <si>
    <t>128 days</t>
  </si>
  <si>
    <t>Wed 31.12.25</t>
  </si>
  <si>
    <t xml:space="preserve">         Sprint 1</t>
  </si>
  <si>
    <t>Wed 23.07.25</t>
  </si>
  <si>
    <t xml:space="preserve">         Sprint 2 </t>
  </si>
  <si>
    <t>Wed 13.08.25</t>
  </si>
  <si>
    <t xml:space="preserve">         Sprint 3 </t>
  </si>
  <si>
    <t>Thu 04.09.25</t>
  </si>
  <si>
    <t xml:space="preserve">         Sprint 4</t>
  </si>
  <si>
    <t>Thu 25.09.25</t>
  </si>
  <si>
    <t xml:space="preserve">         Sprint 5</t>
  </si>
  <si>
    <t>Fri 17.10.25</t>
  </si>
  <si>
    <t xml:space="preserve">         Sprint 6</t>
  </si>
  <si>
    <t>14 days</t>
  </si>
  <si>
    <t>Thu 06.11.25</t>
  </si>
  <si>
    <t xml:space="preserve">         Sprint 7</t>
  </si>
  <si>
    <t>Thu 27.11.25</t>
  </si>
  <si>
    <t xml:space="preserve">         Sprint 8 </t>
  </si>
  <si>
    <t>Thu 18.12.25</t>
  </si>
  <si>
    <t xml:space="preserve">         Validarea fazei </t>
  </si>
  <si>
    <t>9 days</t>
  </si>
  <si>
    <t xml:space="preserve">            Review faza 1 </t>
  </si>
  <si>
    <t>Fri 19.12.25</t>
  </si>
  <si>
    <t xml:space="preserve">            Pregatirea planului testării de acceptanță </t>
  </si>
  <si>
    <t>Thu 25.12.25</t>
  </si>
  <si>
    <t xml:space="preserve">            Testarea de acceptanță</t>
  </si>
  <si>
    <t>4 days</t>
  </si>
  <si>
    <t xml:space="preserve">      Dezvoltare faza 2 - Gestionarea acrodurilor tehnice. Planificare consum. Volumul de consum. Integrare cu sisteme terte. </t>
  </si>
  <si>
    <t>130 days</t>
  </si>
  <si>
    <t>Thu 09.07.26</t>
  </si>
  <si>
    <t xml:space="preserve">         Planificare faza 2</t>
  </si>
  <si>
    <t>Fri 09.01.26</t>
  </si>
  <si>
    <t>Fri 30.01.26</t>
  </si>
  <si>
    <t xml:space="preserve">         Sprint 2</t>
  </si>
  <si>
    <t>Fri 20.02.26</t>
  </si>
  <si>
    <t xml:space="preserve">         Sprint 3</t>
  </si>
  <si>
    <t>12 days</t>
  </si>
  <si>
    <t>Tue 10.03.26</t>
  </si>
  <si>
    <t>Tue 31.03.26</t>
  </si>
  <si>
    <t>Thu 23.04.26</t>
  </si>
  <si>
    <t>Fri 15.05.26</t>
  </si>
  <si>
    <t>Fri 05.06.26</t>
  </si>
  <si>
    <t>13 days</t>
  </si>
  <si>
    <t>Wed 24.06.26</t>
  </si>
  <si>
    <t>11 days</t>
  </si>
  <si>
    <t xml:space="preserve">            Review faza 2</t>
  </si>
  <si>
    <t>Thu 25.06.26</t>
  </si>
  <si>
    <t>Thu 02.07.26</t>
  </si>
  <si>
    <t xml:space="preserve">      Dezvoltare faza 3 - Gestiune sarcini. Verificarea metrologică a echipamentelor de măsurare. Rapoarte. Integrare cu sisteme terte. </t>
  </si>
  <si>
    <t>134 days</t>
  </si>
  <si>
    <t>Thu 21.01.27</t>
  </si>
  <si>
    <t xml:space="preserve">         Planificare faza 3</t>
  </si>
  <si>
    <t>6 days</t>
  </si>
  <si>
    <t>Fri 17.07.26</t>
  </si>
  <si>
    <t>Fri 07.08.26</t>
  </si>
  <si>
    <t>Tue 01.09.26</t>
  </si>
  <si>
    <t>Tue 22.09.26</t>
  </si>
  <si>
    <t>Fri 09.10.26</t>
  </si>
  <si>
    <t>Mon 02.11.26</t>
  </si>
  <si>
    <t>Fri 20.11.26</t>
  </si>
  <si>
    <t>Fri 11.12.26</t>
  </si>
  <si>
    <t xml:space="preserve">         Sprint 8</t>
  </si>
  <si>
    <t>Mon 04.01.27</t>
  </si>
  <si>
    <t xml:space="preserve">            Review faza 3</t>
  </si>
  <si>
    <t>Tue 05.01.27</t>
  </si>
  <si>
    <t>Thu 14.01.27</t>
  </si>
  <si>
    <t xml:space="preserve">      Dezvoltare faza 4 - Rapoarte. Notificarea consumatorilor. Integrari cu sisteme terțe. Migrare</t>
  </si>
  <si>
    <t>121 days</t>
  </si>
  <si>
    <t>Wed 14.07.27</t>
  </si>
  <si>
    <t xml:space="preserve">         Planificare faza 4</t>
  </si>
  <si>
    <t>Wed 27.01.27</t>
  </si>
  <si>
    <t>Wed 17.02.27</t>
  </si>
  <si>
    <t>Fri 05.03.27</t>
  </si>
  <si>
    <t>Mon 29.03.27</t>
  </si>
  <si>
    <t>Mon 19.04.27</t>
  </si>
  <si>
    <t>Tue 11.05.27</t>
  </si>
  <si>
    <t>Tue 01.06.27</t>
  </si>
  <si>
    <t>Tue 22.06.27</t>
  </si>
  <si>
    <t>Tue 13.07.27</t>
  </si>
  <si>
    <t xml:space="preserve">         Review faza 4</t>
  </si>
  <si>
    <t xml:space="preserve">      Tetarea de acceptanță a intregului SI </t>
  </si>
  <si>
    <t>22 days</t>
  </si>
  <si>
    <t xml:space="preserve">         Review faza 1, 2, 3,4</t>
  </si>
  <si>
    <t>Fri 16.07.27</t>
  </si>
  <si>
    <t xml:space="preserve">         Pregatirea planului testării de acceptanță </t>
  </si>
  <si>
    <t>10 days</t>
  </si>
  <si>
    <t>Fri 30.07.27</t>
  </si>
  <si>
    <t xml:space="preserve">         Testarea de acceptanță</t>
  </si>
  <si>
    <t xml:space="preserve">   Etapa de livrare finala a SI</t>
  </si>
  <si>
    <t>115 days</t>
  </si>
  <si>
    <t xml:space="preserve">      Ajustarea documentației curente (ex. Sarcina tehnica, Arhitectura, Backlog, etc.) </t>
  </si>
  <si>
    <t>21 days</t>
  </si>
  <si>
    <t>Wed 15.09.27</t>
  </si>
  <si>
    <t xml:space="preserve">      Pregatirea serviciului de suport </t>
  </si>
  <si>
    <t>Tue 14.09.27</t>
  </si>
  <si>
    <t xml:space="preserve">      Elaborarea documentației aferente ultimei versiuni a sistemului </t>
  </si>
  <si>
    <t xml:space="preserve">      Pregatirea mediului de producție </t>
  </si>
  <si>
    <t xml:space="preserve">      Instruirea personalului </t>
  </si>
  <si>
    <t>30 days</t>
  </si>
  <si>
    <t>Thu 28.10.27</t>
  </si>
  <si>
    <t xml:space="preserve">      Exploatarea experimentală a SI</t>
  </si>
  <si>
    <t>95 days</t>
  </si>
  <si>
    <t xml:space="preserve">Etapa de mentenanță </t>
  </si>
  <si>
    <t>258 days</t>
  </si>
  <si>
    <t>Thu 01.02.29</t>
  </si>
  <si>
    <t>Manager</t>
  </si>
  <si>
    <t>53 days</t>
  </si>
  <si>
    <t>590 days</t>
  </si>
  <si>
    <t>162 days</t>
  </si>
  <si>
    <t xml:space="preserve">         Planificare faza 1</t>
  </si>
  <si>
    <t xml:space="preserve">         Sprint 9 </t>
  </si>
  <si>
    <t xml:space="preserve">         Sprint 10 </t>
  </si>
  <si>
    <t>132 days</t>
  </si>
  <si>
    <t>149 days</t>
  </si>
  <si>
    <t xml:space="preserve">         Sprint 9</t>
  </si>
  <si>
    <t xml:space="preserve">         Sprint 10</t>
  </si>
  <si>
    <t>17 days</t>
  </si>
  <si>
    <t>Durata (zile lucrătoare)</t>
  </si>
  <si>
    <t>Efort in om/zile lucrătoare</t>
  </si>
  <si>
    <t>Manager de proiect</t>
  </si>
  <si>
    <t>Analist business</t>
  </si>
  <si>
    <t xml:space="preserve">Arhitect software </t>
  </si>
  <si>
    <t xml:space="preserve">Dezvoltator software / Lider de echipă </t>
  </si>
  <si>
    <t xml:space="preserve">Dezvoltator software / Dezvoltator frontend și backend </t>
  </si>
  <si>
    <t xml:space="preserve">Dezvoltator software / Expert în integrare </t>
  </si>
  <si>
    <t xml:space="preserve">Tester software principal </t>
  </si>
  <si>
    <t xml:space="preserve">Tester software </t>
  </si>
  <si>
    <t xml:space="preserve">Expert în securitate cibernetică </t>
  </si>
  <si>
    <t xml:space="preserve">Expert DevOps </t>
  </si>
  <si>
    <t xml:space="preserve">Expert în taxonomie și migrarea datelor </t>
  </si>
  <si>
    <t xml:space="preserve">Designer UI/UX </t>
  </si>
  <si>
    <t xml:space="preserve">Trainer </t>
  </si>
  <si>
    <t xml:space="preserve">         Elaborare și coordonare backlog</t>
  </si>
  <si>
    <t xml:space="preserve">   Etapa de elaborare</t>
  </si>
  <si>
    <t xml:space="preserve">   Etapa de planificare și analiză</t>
  </si>
  <si>
    <t xml:space="preserve">      Configurarea mediilor de Dev și Stagging</t>
  </si>
  <si>
    <t xml:space="preserve">      Testarea de acceptanță a intregului SI </t>
  </si>
  <si>
    <t xml:space="preserve">         Review faza 1, 2, 3, 4</t>
  </si>
  <si>
    <t xml:space="preserve">         Documentare testării de acceptanță </t>
  </si>
  <si>
    <t>Etapa exploatarii experimentale a intregului SI</t>
  </si>
  <si>
    <t xml:space="preserve">   Instalarea ultimei versiuni a SI pe mediul de producție </t>
  </si>
  <si>
    <t xml:space="preserve">   Definirea scopului și participanților</t>
  </si>
  <si>
    <t xml:space="preserve">   Exploarea experimentală </t>
  </si>
  <si>
    <t xml:space="preserve">   Elaborarea și semnarea raporului și a actului </t>
  </si>
  <si>
    <t>Denunmire activitare</t>
  </si>
  <si>
    <t>nr. persoane</t>
  </si>
  <si>
    <t>Durata, 
zile lucrătoare</t>
  </si>
  <si>
    <t>Dezvoltator software /A dministrator BD</t>
  </si>
  <si>
    <t>Anexa 2. Distribuirea efortului în cadrul proiectului</t>
  </si>
  <si>
    <t>volum de lucru solicitat (om/zi)</t>
  </si>
  <si>
    <t>volum de lucru estimat/propus (om/zi)</t>
  </si>
  <si>
    <t>Dezvoltare faza 1 - Gestiunea utilizatorilor. Gestiunea consumatorilor și locurilor de consum. Gestionarea contractelor. Data Warehouse. Notificări și administrare. (Funcționalități de bază)</t>
  </si>
  <si>
    <t xml:space="preserve">   Planificare faza 1</t>
  </si>
  <si>
    <t xml:space="preserve">   Sprint 1 - Gestiunea utilizatorilor (funcționalități de bază). Autentificare utilizatori, integrarea cu AD DS. Operații asupra utilizatorilor. Roluri.</t>
  </si>
  <si>
    <t xml:space="preserve">   Sprint 2 - Jurnalizarea și auditarea acțiunilor (funcționalități de bază)</t>
  </si>
  <si>
    <t xml:space="preserve">   Sprint 3 - Notificările de sistem (funcționalități de bază)</t>
  </si>
  <si>
    <t xml:space="preserve">   Sprint 4 - Modulul de administrare și configurare a sistemului (funcționalități de bază)</t>
  </si>
  <si>
    <t xml:space="preserve">   Sprint 5 - Gestionarea consumatorilor. Căutarea consumatorilor. Fișa consumatorului. </t>
  </si>
  <si>
    <t xml:space="preserve">   Sprint 6 - Gestionarea contractelor. Introducerea volumelor planificate. Gestionarea locurilor de consum. Sincronizarea locurilor de consum.</t>
  </si>
  <si>
    <t xml:space="preserve">   Sprint 7 - Gestionarea perioadei financiare. Închiderea/Deschiderea perioadei financiare. Primirea indicațiilor și a volumelor. Primirea corectărilor indicațiilor și a volumelor.</t>
  </si>
  <si>
    <t xml:space="preserve">   Sprint 8 - Calculul sumelor facturate și compensațiilor. Calculul costului gazelor naturale consumate. Calculul sumelor facturate în avans. Calculul penalităților. Calculul compensațiilor. </t>
  </si>
  <si>
    <t xml:space="preserve">   Sprint 9 - Facturarea. Expedierea documentelor prin e-mail. Transferul datelor privind vânzările de gaze naturale către 1C. Crearea tabelului cu date pentru colectarea plăților. </t>
  </si>
  <si>
    <t xml:space="preserve">   Sprint 10 - Data Warehouse. Stocarea informațiilor istorice. Curățarea, transformarea și agregarea datelor. Versionare.</t>
  </si>
  <si>
    <t xml:space="preserve">   Sprint 11 -Data Warehouse. Integrarea cu surse externe. Accesarea informației. Gestionarea accesului.</t>
  </si>
  <si>
    <t xml:space="preserve">   Validarea fazei </t>
  </si>
  <si>
    <t xml:space="preserve">      Review faza 1 </t>
  </si>
  <si>
    <t xml:space="preserve">      Pregatirea planului testării de acceptanță </t>
  </si>
  <si>
    <t xml:space="preserve">      Testarea de acceptanță</t>
  </si>
  <si>
    <t>Dezvoltare faza 2 - Evidența plăților. Activitatea pre-judiciară. Activitatea judiciară.</t>
  </si>
  <si>
    <t xml:space="preserve">   Planificare faza 2</t>
  </si>
  <si>
    <t xml:space="preserve">   Sprint 1 - Evidența și verificarea plăților încasate. Evidența și căutarea plăților neidentificate/altor plăți. Introducerea plăților istorice. </t>
  </si>
  <si>
    <t xml:space="preserve">   Sprint 2 - Introducerea notelor de serviciu. Introducerea și evidența contractelor de cesiune.Încărcarea compensațiilor Direcția Generală Locativ-Comunală și Amenajare a CMC</t>
  </si>
  <si>
    <t xml:space="preserve">   Sprint 3 - Formarea listei debitorilor. Lucrul cu lista consumatorilor/debitorilor. Planificarea acțiunilor. </t>
  </si>
  <si>
    <t xml:space="preserve">   Sprint 4 - Monitorizarea datoriei expirate. Restructurarea datoriei debitoare. Reputația consumatorului. Actualizarea datelor privind datoriile. Transmiterea materialelor pentru activitatea judiciară.</t>
  </si>
  <si>
    <t xml:space="preserve">   Sprint 5 - Recepționarea materialelor pentru activitatea judiciară. Repartizarea materialelor între angajați. Notificări interne.</t>
  </si>
  <si>
    <t xml:space="preserve">   Sprint 6 - Întocmirea cererii de chemare în judecată. Cererea de plată a taxei de stat. Depunerea unei cereri de chemare în judecată.</t>
  </si>
  <si>
    <t xml:space="preserve">   Sprint 7 - Procesul de judecată. Contestarea unei decizii în Procedura de Apel. Contestarea unei hotărâri în Procedura de casare.</t>
  </si>
  <si>
    <t xml:space="preserve">   Sprint 8 - Cerere de titlu executoriu. Procedura de executare silită. Integrări.</t>
  </si>
  <si>
    <t xml:space="preserve">   Sprint 9 -Procedura de insolvență deschisă în baza cererii unei alte persoane. Procedura de insolvență inițiată din partea SA Moldovagaz. Încetarea procedurii de insolvență. </t>
  </si>
  <si>
    <t xml:space="preserve">   Sprint 10 - Actualizarea funcționalităților precedente în contextul noilor implementări (procese, notificări, jurnalizări).</t>
  </si>
  <si>
    <t xml:space="preserve">      Review faza 2</t>
  </si>
  <si>
    <t xml:space="preserve">Dezvoltare faza 3 - Gestiune sarcini. Jurnalizarea și auditarea acțiunilor. - Modulul de administrare și configurare a sistemului. Rapoarte. Integrare cu sisteme terte. </t>
  </si>
  <si>
    <t xml:space="preserve">   Planificare faza 3</t>
  </si>
  <si>
    <t xml:space="preserve">   Sprint 1 - Notificarea consumatorilor. Expediere notificari: SMS, E-mail, Apeluri automatizate. </t>
  </si>
  <si>
    <t xml:space="preserve">   Sprint 2 - Notificarea consumatorilor. Funcționalități avansate. Programare sarcini. Gestionare șabloane. Raportare. Jurnalizare. Apelare manuală. Posta Moldovei</t>
  </si>
  <si>
    <t xml:space="preserve">   Sprint 3 - Gestiunea sarcinilor. Definirea și gestionarea sarcinilor pentru a asigura respectarea fluxurilor de lucru. Gestionarea ciclului de viață a unei sarcini. </t>
  </si>
  <si>
    <t xml:space="preserve">   Sprint 4 - Gestiunea sarcinilor. Prioritare sarcini. Notificări. Partajare sarcini. Notificări. Rapoarte privind sarcinile.</t>
  </si>
  <si>
    <t xml:space="preserve">   Sprint 5 - Gestiunea utilizatorilor. Extinderea setului de funcționalități.</t>
  </si>
  <si>
    <t xml:space="preserve">   Sprint 6 - Jurnalizarea și auditarea acțiunilor. Extinderea setului de funcționalități.</t>
  </si>
  <si>
    <t xml:space="preserve">   Sprint 7 - Notificările de sistem. Extinderea setului de funcționalități.</t>
  </si>
  <si>
    <t xml:space="preserve">   Sprint 8 - Gestionarea clasificatoarelor. Extinderea setului de funcționalități.</t>
  </si>
  <si>
    <t xml:space="preserve">   Sprint 9 - Modulul de administrare și configurare a sistemului. Extinderea setului de funcționalități.</t>
  </si>
  <si>
    <t xml:space="preserve">   Sprint 10 - Implementarea modulului de raportare. Crearea unui raport. Ștergere raport. </t>
  </si>
  <si>
    <t xml:space="preserve">   Sprint 11 - Implementarea rapoartelor de bază. Setări și configurări.</t>
  </si>
  <si>
    <t xml:space="preserve">   Sprint 12 - Integrarea cu sisteme terțe (VoIP, ASP, SMS gateway, alte sisteme)</t>
  </si>
  <si>
    <t xml:space="preserve">      Review faza 3</t>
  </si>
  <si>
    <t>Dezvoltare faza 4 - Elaborare API pentru sisteme terțe. Configurarea fluxurilor de lucru. Actualizarea funcționalităților precedente. Migrare date.</t>
  </si>
  <si>
    <t xml:space="preserve">   Planificare faza 4</t>
  </si>
  <si>
    <t xml:space="preserve">   Sprint 1 - Elaborare API pentru sisteme terțe. </t>
  </si>
  <si>
    <t xml:space="preserve">   Sprint 2 - Repozitorul de Regulile de validare a datelor. Gestionarea clasificatoarelor comune.</t>
  </si>
  <si>
    <t xml:space="preserve">   Sprint 3 - Fluxuri de lucru. Configurarea fluxurilor de lucru. Gestionarea meta-datelor.</t>
  </si>
  <si>
    <t xml:space="preserve">   Sprint 4 - Modulul de raportare. Implementarea rapoartelor secundare. Configurarea rapoartelor noi. Elaborarea materialelor de instruire.</t>
  </si>
  <si>
    <t xml:space="preserve">   Sprint 5 - Actualizarea funcționalităților precedente în contextul noilor implementări (notificări, jurnalizări, configurări). Elaborarea materialelor de instruire.</t>
  </si>
  <si>
    <t xml:space="preserve">   Sprint 6 - Actualizarea funcționalităților precedente în contextul noilor implementări (notificări, jurnalizări, configurări). Elaborarea materialelor de instruire (continuare).</t>
  </si>
  <si>
    <t xml:space="preserve">   Sprint 7 - Migrarea datelor. Stabilirea seturilor de date. Strategia, metodologia și planul de migrare. Elaborarea instrumentelor ETL. </t>
  </si>
  <si>
    <t xml:space="preserve">   Sprint 8 - Migrarea datelor. Transformarea datelor. Etape de migrare. Validarea datelor migrate. </t>
  </si>
  <si>
    <t xml:space="preserve">   Sprint 9 - Configurarea instrumentelor de lucru în cadrul platformei tehnologice. Backup. Monitorizare. Notificare. Management. Integrări. (Etapa finală).</t>
  </si>
  <si>
    <t xml:space="preserve">   Sprint 10 - Instruirea personalului. Instruirea administratorilor. Instruirea dezvoltatorilor de rapoarte. Instruirea trainerilor.</t>
  </si>
  <si>
    <t xml:space="preserve">   Sprint 11 - Completarea/Actualizarea documentației tehnice. Pregatirea serviciului de suport. Configurarea mediului de productie</t>
  </si>
  <si>
    <t xml:space="preserve">   Review faza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</si>
</sst>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363636"/>
      <name val="Segoe U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363636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5">
    <xf numFmtId="0" fontId="0" fillId="0" borderId="0" xfId="0"/>
    <xf numFmtId="0" fontId="1" fillId="2" borderId="0" xfId="1"/>
    <xf numFmtId="14" fontId="0" fillId="0" borderId="0" xfId="0" applyNumberFormat="1"/>
    <xf numFmtId="1" fontId="0" fillId="0" borderId="0" xfId="0" applyNumberFormat="1"/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right" vertical="center" wrapText="1"/>
    </xf>
    <xf numFmtId="0" fontId="10" fillId="7" borderId="14" xfId="0" applyFont="1" applyFill="1" applyBorder="1" applyAlignment="1">
      <alignment horizontal="right" vertical="center" wrapText="1"/>
    </xf>
    <xf numFmtId="0" fontId="10" fillId="7" borderId="15" xfId="0" applyFont="1" applyFill="1" applyBorder="1" applyAlignment="1">
      <alignment horizontal="right" vertical="center" wrapText="1"/>
    </xf>
    <xf numFmtId="0" fontId="10" fillId="7" borderId="16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5" fillId="0" borderId="0" xfId="0" applyFont="1"/>
    <xf numFmtId="0" fontId="11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BA04-8EEF-496B-9F1A-B319B48C4D7A}">
  <dimension ref="A1:C87"/>
  <sheetViews>
    <sheetView workbookViewId="0">
      <selection activeCell="F9" sqref="F9"/>
    </sheetView>
  </sheetViews>
  <sheetFormatPr defaultRowHeight="15" x14ac:dyDescent="0.25"/>
  <cols>
    <col min="1" max="2" width="32.7109375" customWidth="1"/>
  </cols>
  <sheetData>
    <row r="1" spans="1:3" x14ac:dyDescent="0.25">
      <c r="A1" s="4" t="s">
        <v>20</v>
      </c>
      <c r="B1" s="4" t="s">
        <v>21</v>
      </c>
      <c r="C1" t="s">
        <v>179</v>
      </c>
    </row>
    <row r="2" spans="1:3" ht="30" x14ac:dyDescent="0.25">
      <c r="A2" s="5" t="s">
        <v>24</v>
      </c>
      <c r="B2" s="5" t="s">
        <v>25</v>
      </c>
    </row>
    <row r="3" spans="1:3" x14ac:dyDescent="0.25">
      <c r="A3" s="6" t="s">
        <v>28</v>
      </c>
      <c r="B3" s="6" t="s">
        <v>29</v>
      </c>
    </row>
    <row r="4" spans="1:3" x14ac:dyDescent="0.25">
      <c r="A4" s="5" t="s">
        <v>30</v>
      </c>
      <c r="B4" s="5" t="s">
        <v>31</v>
      </c>
    </row>
    <row r="5" spans="1:3" x14ac:dyDescent="0.25">
      <c r="A5" s="6" t="s">
        <v>33</v>
      </c>
      <c r="B5" s="6" t="s">
        <v>34</v>
      </c>
    </row>
    <row r="6" spans="1:3" ht="30" x14ac:dyDescent="0.25">
      <c r="A6" s="5" t="s">
        <v>36</v>
      </c>
      <c r="B6" s="5" t="s">
        <v>37</v>
      </c>
      <c r="C6" s="7" t="s">
        <v>1</v>
      </c>
    </row>
    <row r="7" spans="1:3" ht="30" x14ac:dyDescent="0.25">
      <c r="A7" s="6" t="s">
        <v>39</v>
      </c>
      <c r="B7" s="6" t="s">
        <v>40</v>
      </c>
    </row>
    <row r="8" spans="1:3" ht="30" x14ac:dyDescent="0.25">
      <c r="A8" s="6" t="s">
        <v>42</v>
      </c>
      <c r="B8" s="6" t="s">
        <v>40</v>
      </c>
    </row>
    <row r="9" spans="1:3" ht="30" x14ac:dyDescent="0.25">
      <c r="A9" s="6" t="s">
        <v>44</v>
      </c>
      <c r="B9" s="6" t="s">
        <v>40</v>
      </c>
    </row>
    <row r="10" spans="1:3" ht="30" x14ac:dyDescent="0.25">
      <c r="A10" s="5" t="s">
        <v>45</v>
      </c>
      <c r="B10" s="5" t="s">
        <v>46</v>
      </c>
    </row>
    <row r="11" spans="1:3" ht="30" x14ac:dyDescent="0.25">
      <c r="A11" s="6" t="s">
        <v>47</v>
      </c>
      <c r="B11" s="6" t="s">
        <v>40</v>
      </c>
    </row>
    <row r="12" spans="1:3" ht="30" x14ac:dyDescent="0.25">
      <c r="A12" s="6" t="s">
        <v>48</v>
      </c>
      <c r="B12" s="6" t="s">
        <v>40</v>
      </c>
    </row>
    <row r="13" spans="1:3" ht="30" x14ac:dyDescent="0.25">
      <c r="A13" s="6" t="s">
        <v>50</v>
      </c>
      <c r="B13" s="6" t="s">
        <v>40</v>
      </c>
    </row>
    <row r="14" spans="1:3" ht="45" x14ac:dyDescent="0.25">
      <c r="A14" s="5" t="s">
        <v>51</v>
      </c>
      <c r="B14" s="5" t="s">
        <v>52</v>
      </c>
      <c r="C14" s="7" t="s">
        <v>1</v>
      </c>
    </row>
    <row r="15" spans="1:3" x14ac:dyDescent="0.25">
      <c r="A15" s="6" t="s">
        <v>54</v>
      </c>
      <c r="B15" s="6" t="s">
        <v>34</v>
      </c>
    </row>
    <row r="16" spans="1:3" x14ac:dyDescent="0.25">
      <c r="A16" s="6" t="s">
        <v>56</v>
      </c>
      <c r="B16" s="6" t="s">
        <v>34</v>
      </c>
    </row>
    <row r="17" spans="1:2" x14ac:dyDescent="0.25">
      <c r="A17" s="5" t="s">
        <v>57</v>
      </c>
      <c r="B17" s="5" t="s">
        <v>58</v>
      </c>
    </row>
    <row r="18" spans="1:2" ht="30" x14ac:dyDescent="0.25">
      <c r="A18" s="5" t="s">
        <v>59</v>
      </c>
      <c r="B18" s="5" t="s">
        <v>60</v>
      </c>
    </row>
    <row r="19" spans="1:2" x14ac:dyDescent="0.25">
      <c r="A19" s="5" t="s">
        <v>62</v>
      </c>
      <c r="B19" s="5" t="s">
        <v>63</v>
      </c>
    </row>
    <row r="20" spans="1:2" ht="30" x14ac:dyDescent="0.25">
      <c r="A20" s="6" t="s">
        <v>64</v>
      </c>
      <c r="B20" s="6" t="s">
        <v>46</v>
      </c>
    </row>
    <row r="21" spans="1:2" ht="30" x14ac:dyDescent="0.25">
      <c r="A21" s="6" t="s">
        <v>66</v>
      </c>
      <c r="B21" s="6" t="s">
        <v>46</v>
      </c>
    </row>
    <row r="22" spans="1:2" ht="30" x14ac:dyDescent="0.25">
      <c r="A22" s="6" t="s">
        <v>68</v>
      </c>
      <c r="B22" s="6" t="s">
        <v>46</v>
      </c>
    </row>
    <row r="23" spans="1:2" x14ac:dyDescent="0.25">
      <c r="A23" s="5" t="s">
        <v>70</v>
      </c>
      <c r="B23" s="5" t="s">
        <v>71</v>
      </c>
    </row>
    <row r="24" spans="1:2" ht="90" x14ac:dyDescent="0.25">
      <c r="A24" s="5" t="s">
        <v>73</v>
      </c>
      <c r="B24" s="5" t="s">
        <v>74</v>
      </c>
    </row>
    <row r="25" spans="1:2" x14ac:dyDescent="0.25">
      <c r="A25" s="6" t="s">
        <v>76</v>
      </c>
      <c r="B25" s="6" t="s">
        <v>46</v>
      </c>
    </row>
    <row r="26" spans="1:2" x14ac:dyDescent="0.25">
      <c r="A26" s="6" t="s">
        <v>78</v>
      </c>
      <c r="B26" s="6" t="s">
        <v>46</v>
      </c>
    </row>
    <row r="27" spans="1:2" x14ac:dyDescent="0.25">
      <c r="A27" s="6" t="s">
        <v>80</v>
      </c>
      <c r="B27" s="6" t="s">
        <v>46</v>
      </c>
    </row>
    <row r="28" spans="1:2" x14ac:dyDescent="0.25">
      <c r="A28" s="6" t="s">
        <v>82</v>
      </c>
      <c r="B28" s="6" t="s">
        <v>46</v>
      </c>
    </row>
    <row r="29" spans="1:2" x14ac:dyDescent="0.25">
      <c r="A29" s="6" t="s">
        <v>84</v>
      </c>
      <c r="B29" s="6" t="s">
        <v>46</v>
      </c>
    </row>
    <row r="30" spans="1:2" x14ac:dyDescent="0.25">
      <c r="A30" s="6" t="s">
        <v>86</v>
      </c>
      <c r="B30" s="6" t="s">
        <v>87</v>
      </c>
    </row>
    <row r="31" spans="1:2" x14ac:dyDescent="0.25">
      <c r="A31" s="6" t="s">
        <v>89</v>
      </c>
      <c r="B31" s="6" t="s">
        <v>46</v>
      </c>
    </row>
    <row r="32" spans="1:2" x14ac:dyDescent="0.25">
      <c r="A32" s="6" t="s">
        <v>91</v>
      </c>
      <c r="B32" s="6" t="s">
        <v>46</v>
      </c>
    </row>
    <row r="33" spans="1:3" x14ac:dyDescent="0.25">
      <c r="A33" s="5" t="s">
        <v>93</v>
      </c>
      <c r="B33" s="5" t="s">
        <v>94</v>
      </c>
      <c r="C33" s="7" t="s">
        <v>1</v>
      </c>
    </row>
    <row r="34" spans="1:3" x14ac:dyDescent="0.25">
      <c r="A34" s="6" t="s">
        <v>95</v>
      </c>
      <c r="B34" s="6" t="s">
        <v>34</v>
      </c>
    </row>
    <row r="35" spans="1:3" ht="30" x14ac:dyDescent="0.25">
      <c r="A35" s="6" t="s">
        <v>97</v>
      </c>
      <c r="B35" s="6" t="s">
        <v>40</v>
      </c>
    </row>
    <row r="36" spans="1:3" x14ac:dyDescent="0.25">
      <c r="A36" s="6" t="s">
        <v>99</v>
      </c>
      <c r="B36" s="6" t="s">
        <v>100</v>
      </c>
    </row>
    <row r="37" spans="1:3" ht="60" x14ac:dyDescent="0.25">
      <c r="A37" s="5" t="s">
        <v>101</v>
      </c>
      <c r="B37" s="5" t="s">
        <v>102</v>
      </c>
    </row>
    <row r="38" spans="1:3" x14ac:dyDescent="0.25">
      <c r="A38" s="6" t="s">
        <v>104</v>
      </c>
      <c r="B38" s="6" t="s">
        <v>100</v>
      </c>
      <c r="C38" s="8" t="s">
        <v>1</v>
      </c>
    </row>
    <row r="39" spans="1:3" x14ac:dyDescent="0.25">
      <c r="A39" s="6" t="s">
        <v>76</v>
      </c>
      <c r="B39" s="6" t="s">
        <v>46</v>
      </c>
    </row>
    <row r="40" spans="1:3" x14ac:dyDescent="0.25">
      <c r="A40" s="6" t="s">
        <v>107</v>
      </c>
      <c r="B40" s="6" t="s">
        <v>46</v>
      </c>
    </row>
    <row r="41" spans="1:3" x14ac:dyDescent="0.25">
      <c r="A41" s="6" t="s">
        <v>109</v>
      </c>
      <c r="B41" s="6" t="s">
        <v>110</v>
      </c>
    </row>
    <row r="42" spans="1:3" x14ac:dyDescent="0.25">
      <c r="A42" s="6" t="s">
        <v>82</v>
      </c>
      <c r="B42" s="6" t="s">
        <v>46</v>
      </c>
    </row>
    <row r="43" spans="1:3" x14ac:dyDescent="0.25">
      <c r="A43" s="6" t="s">
        <v>84</v>
      </c>
      <c r="B43" s="6" t="s">
        <v>46</v>
      </c>
    </row>
    <row r="44" spans="1:3" x14ac:dyDescent="0.25">
      <c r="A44" s="6" t="s">
        <v>86</v>
      </c>
      <c r="B44" s="6" t="s">
        <v>46</v>
      </c>
    </row>
    <row r="45" spans="1:3" x14ac:dyDescent="0.25">
      <c r="A45" s="6" t="s">
        <v>89</v>
      </c>
      <c r="B45" s="6" t="s">
        <v>46</v>
      </c>
    </row>
    <row r="46" spans="1:3" x14ac:dyDescent="0.25">
      <c r="A46" s="6" t="s">
        <v>91</v>
      </c>
      <c r="B46" s="6" t="s">
        <v>116</v>
      </c>
    </row>
    <row r="47" spans="1:3" x14ac:dyDescent="0.25">
      <c r="A47" s="5" t="s">
        <v>93</v>
      </c>
      <c r="B47" s="5" t="s">
        <v>118</v>
      </c>
      <c r="C47" s="7" t="s">
        <v>1</v>
      </c>
    </row>
    <row r="48" spans="1:3" x14ac:dyDescent="0.25">
      <c r="A48" s="6" t="s">
        <v>119</v>
      </c>
      <c r="B48" s="6" t="s">
        <v>34</v>
      </c>
    </row>
    <row r="49" spans="1:2" ht="30" x14ac:dyDescent="0.25">
      <c r="A49" s="6" t="s">
        <v>97</v>
      </c>
      <c r="B49" s="6" t="s">
        <v>40</v>
      </c>
    </row>
    <row r="50" spans="1:2" x14ac:dyDescent="0.25">
      <c r="A50" s="6" t="s">
        <v>99</v>
      </c>
      <c r="B50" s="6" t="s">
        <v>40</v>
      </c>
    </row>
    <row r="51" spans="1:2" ht="75" x14ac:dyDescent="0.25">
      <c r="A51" s="5" t="s">
        <v>122</v>
      </c>
      <c r="B51" s="5" t="s">
        <v>123</v>
      </c>
    </row>
    <row r="52" spans="1:2" x14ac:dyDescent="0.25">
      <c r="A52" s="6" t="s">
        <v>125</v>
      </c>
      <c r="B52" s="6" t="s">
        <v>126</v>
      </c>
    </row>
    <row r="53" spans="1:2" x14ac:dyDescent="0.25">
      <c r="A53" s="6" t="s">
        <v>76</v>
      </c>
      <c r="B53" s="6" t="s">
        <v>46</v>
      </c>
    </row>
    <row r="54" spans="1:2" x14ac:dyDescent="0.25">
      <c r="A54" s="6" t="s">
        <v>107</v>
      </c>
      <c r="B54" s="6" t="s">
        <v>46</v>
      </c>
    </row>
    <row r="55" spans="1:2" x14ac:dyDescent="0.25">
      <c r="A55" s="6" t="s">
        <v>109</v>
      </c>
      <c r="B55" s="6" t="s">
        <v>46</v>
      </c>
    </row>
    <row r="56" spans="1:2" x14ac:dyDescent="0.25">
      <c r="A56" s="6" t="s">
        <v>82</v>
      </c>
      <c r="B56" s="6" t="s">
        <v>116</v>
      </c>
    </row>
    <row r="57" spans="1:2" x14ac:dyDescent="0.25">
      <c r="A57" s="6" t="s">
        <v>84</v>
      </c>
      <c r="B57" s="6" t="s">
        <v>46</v>
      </c>
    </row>
    <row r="58" spans="1:2" x14ac:dyDescent="0.25">
      <c r="A58" s="6" t="s">
        <v>86</v>
      </c>
      <c r="B58" s="6" t="s">
        <v>87</v>
      </c>
    </row>
    <row r="59" spans="1:2" x14ac:dyDescent="0.25">
      <c r="A59" s="6" t="s">
        <v>89</v>
      </c>
      <c r="B59" s="6" t="s">
        <v>46</v>
      </c>
    </row>
    <row r="60" spans="1:2" x14ac:dyDescent="0.25">
      <c r="A60" s="6" t="s">
        <v>135</v>
      </c>
      <c r="B60" s="6" t="s">
        <v>46</v>
      </c>
    </row>
    <row r="61" spans="1:2" x14ac:dyDescent="0.25">
      <c r="A61" s="5" t="s">
        <v>93</v>
      </c>
      <c r="B61" s="5" t="s">
        <v>118</v>
      </c>
    </row>
    <row r="62" spans="1:2" x14ac:dyDescent="0.25">
      <c r="A62" s="6" t="s">
        <v>137</v>
      </c>
      <c r="B62" s="6" t="s">
        <v>34</v>
      </c>
    </row>
    <row r="63" spans="1:2" ht="30" x14ac:dyDescent="0.25">
      <c r="A63" s="6" t="s">
        <v>97</v>
      </c>
      <c r="B63" s="6" t="s">
        <v>40</v>
      </c>
    </row>
    <row r="64" spans="1:2" x14ac:dyDescent="0.25">
      <c r="A64" s="6" t="s">
        <v>99</v>
      </c>
      <c r="B64" s="6" t="s">
        <v>40</v>
      </c>
    </row>
    <row r="65" spans="1:3" ht="45" x14ac:dyDescent="0.25">
      <c r="A65" s="5" t="s">
        <v>140</v>
      </c>
      <c r="B65" s="5" t="s">
        <v>141</v>
      </c>
    </row>
    <row r="66" spans="1:3" x14ac:dyDescent="0.25">
      <c r="A66" s="6" t="s">
        <v>143</v>
      </c>
      <c r="B66" s="6" t="s">
        <v>100</v>
      </c>
    </row>
    <row r="67" spans="1:3" x14ac:dyDescent="0.25">
      <c r="A67" s="6" t="s">
        <v>76</v>
      </c>
      <c r="B67" s="6" t="s">
        <v>46</v>
      </c>
    </row>
    <row r="68" spans="1:3" x14ac:dyDescent="0.25">
      <c r="A68" s="6" t="s">
        <v>107</v>
      </c>
      <c r="B68" s="6" t="s">
        <v>110</v>
      </c>
    </row>
    <row r="69" spans="1:3" x14ac:dyDescent="0.25">
      <c r="A69" s="6" t="s">
        <v>109</v>
      </c>
      <c r="B69" s="6" t="s">
        <v>46</v>
      </c>
    </row>
    <row r="70" spans="1:3" x14ac:dyDescent="0.25">
      <c r="A70" s="6" t="s">
        <v>82</v>
      </c>
      <c r="B70" s="6" t="s">
        <v>46</v>
      </c>
    </row>
    <row r="71" spans="1:3" x14ac:dyDescent="0.25">
      <c r="A71" s="6" t="s">
        <v>84</v>
      </c>
      <c r="B71" s="6" t="s">
        <v>87</v>
      </c>
    </row>
    <row r="72" spans="1:3" x14ac:dyDescent="0.25">
      <c r="A72" s="6" t="s">
        <v>86</v>
      </c>
      <c r="B72" s="6" t="s">
        <v>46</v>
      </c>
    </row>
    <row r="73" spans="1:3" x14ac:dyDescent="0.25">
      <c r="A73" s="6" t="s">
        <v>89</v>
      </c>
      <c r="B73" s="6" t="s">
        <v>46</v>
      </c>
    </row>
    <row r="74" spans="1:3" x14ac:dyDescent="0.25">
      <c r="A74" s="6" t="s">
        <v>135</v>
      </c>
      <c r="B74" s="6" t="s">
        <v>46</v>
      </c>
    </row>
    <row r="75" spans="1:3" x14ac:dyDescent="0.25">
      <c r="A75" s="6" t="s">
        <v>153</v>
      </c>
      <c r="B75" s="6" t="s">
        <v>34</v>
      </c>
    </row>
    <row r="76" spans="1:3" ht="30" x14ac:dyDescent="0.25">
      <c r="A76" s="5" t="s">
        <v>154</v>
      </c>
      <c r="B76" s="5" t="s">
        <v>155</v>
      </c>
      <c r="C76" s="7" t="s">
        <v>1</v>
      </c>
    </row>
    <row r="77" spans="1:3" x14ac:dyDescent="0.25">
      <c r="A77" s="6" t="s">
        <v>156</v>
      </c>
      <c r="B77" s="6" t="s">
        <v>52</v>
      </c>
    </row>
    <row r="78" spans="1:3" ht="30" x14ac:dyDescent="0.25">
      <c r="A78" s="6" t="s">
        <v>158</v>
      </c>
      <c r="B78" s="6" t="s">
        <v>159</v>
      </c>
    </row>
    <row r="79" spans="1:3" x14ac:dyDescent="0.25">
      <c r="A79" s="6" t="s">
        <v>161</v>
      </c>
      <c r="B79" s="6" t="s">
        <v>159</v>
      </c>
    </row>
    <row r="80" spans="1:3" x14ac:dyDescent="0.25">
      <c r="A80" s="5" t="s">
        <v>162</v>
      </c>
      <c r="B80" s="5" t="s">
        <v>163</v>
      </c>
    </row>
    <row r="81" spans="1:2" ht="45" x14ac:dyDescent="0.25">
      <c r="A81" s="6" t="s">
        <v>164</v>
      </c>
      <c r="B81" s="6" t="s">
        <v>165</v>
      </c>
    </row>
    <row r="82" spans="1:2" x14ac:dyDescent="0.25">
      <c r="A82" s="6" t="s">
        <v>167</v>
      </c>
      <c r="B82" s="6" t="s">
        <v>37</v>
      </c>
    </row>
    <row r="83" spans="1:2" ht="45" x14ac:dyDescent="0.25">
      <c r="A83" s="6" t="s">
        <v>169</v>
      </c>
      <c r="B83" s="6" t="s">
        <v>37</v>
      </c>
    </row>
    <row r="84" spans="1:2" ht="30" x14ac:dyDescent="0.25">
      <c r="A84" s="6" t="s">
        <v>170</v>
      </c>
      <c r="B84" s="6" t="s">
        <v>37</v>
      </c>
    </row>
    <row r="85" spans="1:2" x14ac:dyDescent="0.25">
      <c r="A85" s="5" t="s">
        <v>171</v>
      </c>
      <c r="B85" s="5" t="s">
        <v>172</v>
      </c>
    </row>
    <row r="86" spans="1:2" x14ac:dyDescent="0.25">
      <c r="A86" s="5" t="s">
        <v>174</v>
      </c>
      <c r="B86" s="5" t="s">
        <v>175</v>
      </c>
    </row>
    <row r="87" spans="1:2" x14ac:dyDescent="0.25">
      <c r="A87" s="6" t="s">
        <v>176</v>
      </c>
      <c r="B87" s="6" t="s">
        <v>177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26BB-0831-4003-AD6F-70CD45BE3CA8}">
  <dimension ref="A1:E87"/>
  <sheetViews>
    <sheetView workbookViewId="0">
      <selection activeCell="B13" sqref="B13"/>
    </sheetView>
  </sheetViews>
  <sheetFormatPr defaultRowHeight="15" x14ac:dyDescent="0.25"/>
  <cols>
    <col min="1" max="4" width="32.7109375" customWidth="1"/>
  </cols>
  <sheetData>
    <row r="1" spans="1:5" x14ac:dyDescent="0.25">
      <c r="A1" s="4" t="s">
        <v>20</v>
      </c>
      <c r="B1" s="4" t="s">
        <v>21</v>
      </c>
      <c r="C1" s="4" t="s">
        <v>22</v>
      </c>
      <c r="D1" s="4" t="s">
        <v>23</v>
      </c>
    </row>
    <row r="2" spans="1:5" ht="30" x14ac:dyDescent="0.25">
      <c r="A2" s="5" t="s">
        <v>24</v>
      </c>
      <c r="B2" s="5" t="s">
        <v>25</v>
      </c>
      <c r="C2" s="5" t="s">
        <v>26</v>
      </c>
      <c r="D2" s="5" t="s">
        <v>27</v>
      </c>
    </row>
    <row r="3" spans="1:5" x14ac:dyDescent="0.25">
      <c r="A3" s="6" t="s">
        <v>28</v>
      </c>
      <c r="B3" s="6" t="s">
        <v>29</v>
      </c>
      <c r="C3" s="6" t="s">
        <v>26</v>
      </c>
      <c r="D3" s="6" t="s">
        <v>26</v>
      </c>
    </row>
    <row r="4" spans="1:5" x14ac:dyDescent="0.25">
      <c r="A4" s="5" t="s">
        <v>30</v>
      </c>
      <c r="B4" s="5" t="s">
        <v>31</v>
      </c>
      <c r="C4" s="5" t="s">
        <v>26</v>
      </c>
      <c r="D4" s="5" t="s">
        <v>32</v>
      </c>
    </row>
    <row r="5" spans="1:5" x14ac:dyDescent="0.25">
      <c r="A5" s="6" t="s">
        <v>33</v>
      </c>
      <c r="B5" s="6" t="s">
        <v>34</v>
      </c>
      <c r="C5" s="6" t="s">
        <v>26</v>
      </c>
      <c r="D5" s="6" t="s">
        <v>35</v>
      </c>
    </row>
    <row r="6" spans="1:5" ht="30" x14ac:dyDescent="0.25">
      <c r="A6" s="5" t="s">
        <v>36</v>
      </c>
      <c r="B6" s="5" t="s">
        <v>37</v>
      </c>
      <c r="C6" s="5" t="s">
        <v>35</v>
      </c>
      <c r="D6" s="5" t="s">
        <v>38</v>
      </c>
      <c r="E6" s="7" t="s">
        <v>1</v>
      </c>
    </row>
    <row r="7" spans="1:5" ht="30" x14ac:dyDescent="0.25">
      <c r="A7" s="6" t="s">
        <v>39</v>
      </c>
      <c r="B7" s="6" t="s">
        <v>40</v>
      </c>
      <c r="C7" s="6" t="s">
        <v>35</v>
      </c>
      <c r="D7" s="6" t="s">
        <v>41</v>
      </c>
    </row>
    <row r="8" spans="1:5" ht="30" x14ac:dyDescent="0.25">
      <c r="A8" s="6" t="s">
        <v>42</v>
      </c>
      <c r="B8" s="6" t="s">
        <v>40</v>
      </c>
      <c r="C8" s="6" t="s">
        <v>41</v>
      </c>
      <c r="D8" s="6" t="s">
        <v>43</v>
      </c>
    </row>
    <row r="9" spans="1:5" ht="30" x14ac:dyDescent="0.25">
      <c r="A9" s="6" t="s">
        <v>44</v>
      </c>
      <c r="B9" s="6" t="s">
        <v>40</v>
      </c>
      <c r="C9" s="6" t="s">
        <v>41</v>
      </c>
      <c r="D9" s="6" t="s">
        <v>43</v>
      </c>
    </row>
    <row r="10" spans="1:5" ht="30" x14ac:dyDescent="0.25">
      <c r="A10" s="5" t="s">
        <v>45</v>
      </c>
      <c r="B10" s="5" t="s">
        <v>46</v>
      </c>
      <c r="C10" s="5" t="s">
        <v>41</v>
      </c>
      <c r="D10" s="5" t="s">
        <v>38</v>
      </c>
    </row>
    <row r="11" spans="1:5" ht="30" x14ac:dyDescent="0.25">
      <c r="A11" s="6" t="s">
        <v>47</v>
      </c>
      <c r="B11" s="6" t="s">
        <v>40</v>
      </c>
      <c r="C11" s="6" t="s">
        <v>41</v>
      </c>
      <c r="D11" s="6" t="s">
        <v>43</v>
      </c>
    </row>
    <row r="12" spans="1:5" ht="30" x14ac:dyDescent="0.25">
      <c r="A12" s="6" t="s">
        <v>48</v>
      </c>
      <c r="B12" s="6" t="s">
        <v>40</v>
      </c>
      <c r="C12" s="6" t="s">
        <v>43</v>
      </c>
      <c r="D12" s="6" t="s">
        <v>49</v>
      </c>
    </row>
    <row r="13" spans="1:5" ht="30" x14ac:dyDescent="0.25">
      <c r="A13" s="6" t="s">
        <v>50</v>
      </c>
      <c r="B13" s="6" t="s">
        <v>40</v>
      </c>
      <c r="C13" s="6" t="s">
        <v>49</v>
      </c>
      <c r="D13" s="6" t="s">
        <v>38</v>
      </c>
    </row>
    <row r="14" spans="1:5" ht="45" x14ac:dyDescent="0.25">
      <c r="A14" s="5" t="s">
        <v>51</v>
      </c>
      <c r="B14" s="5" t="s">
        <v>52</v>
      </c>
      <c r="C14" s="5" t="s">
        <v>38</v>
      </c>
      <c r="D14" s="5" t="s">
        <v>53</v>
      </c>
      <c r="E14" s="7" t="s">
        <v>1</v>
      </c>
    </row>
    <row r="15" spans="1:5" x14ac:dyDescent="0.25">
      <c r="A15" s="6" t="s">
        <v>54</v>
      </c>
      <c r="B15" s="6" t="s">
        <v>34</v>
      </c>
      <c r="C15" s="6" t="s">
        <v>38</v>
      </c>
      <c r="D15" s="6" t="s">
        <v>55</v>
      </c>
    </row>
    <row r="16" spans="1:5" x14ac:dyDescent="0.25">
      <c r="A16" s="6" t="s">
        <v>56</v>
      </c>
      <c r="B16" s="6" t="s">
        <v>34</v>
      </c>
      <c r="C16" s="6" t="s">
        <v>55</v>
      </c>
      <c r="D16" s="6" t="s">
        <v>53</v>
      </c>
    </row>
    <row r="17" spans="1:4" x14ac:dyDescent="0.25">
      <c r="A17" s="5" t="s">
        <v>57</v>
      </c>
      <c r="B17" s="5" t="s">
        <v>58</v>
      </c>
      <c r="C17" s="5" t="s">
        <v>53</v>
      </c>
      <c r="D17" s="5" t="s">
        <v>32</v>
      </c>
    </row>
    <row r="18" spans="1:4" ht="30" x14ac:dyDescent="0.25">
      <c r="A18" s="5" t="s">
        <v>59</v>
      </c>
      <c r="B18" s="5" t="s">
        <v>60</v>
      </c>
      <c r="C18" s="5" t="s">
        <v>53</v>
      </c>
      <c r="D18" s="5" t="s">
        <v>61</v>
      </c>
    </row>
    <row r="19" spans="1:4" x14ac:dyDescent="0.25">
      <c r="A19" s="5" t="s">
        <v>62</v>
      </c>
      <c r="B19" s="5" t="s">
        <v>63</v>
      </c>
      <c r="C19" s="5" t="s">
        <v>61</v>
      </c>
      <c r="D19" s="5" t="s">
        <v>32</v>
      </c>
    </row>
    <row r="20" spans="1:4" ht="30" x14ac:dyDescent="0.25">
      <c r="A20" s="6" t="s">
        <v>64</v>
      </c>
      <c r="B20" s="6" t="s">
        <v>46</v>
      </c>
      <c r="C20" s="6" t="s">
        <v>61</v>
      </c>
      <c r="D20" s="6" t="s">
        <v>65</v>
      </c>
    </row>
    <row r="21" spans="1:4" ht="30" x14ac:dyDescent="0.25">
      <c r="A21" s="6" t="s">
        <v>66</v>
      </c>
      <c r="B21" s="6" t="s">
        <v>46</v>
      </c>
      <c r="C21" s="6" t="s">
        <v>65</v>
      </c>
      <c r="D21" s="6" t="s">
        <v>67</v>
      </c>
    </row>
    <row r="22" spans="1:4" ht="30" x14ac:dyDescent="0.25">
      <c r="A22" s="6" t="s">
        <v>68</v>
      </c>
      <c r="B22" s="6" t="s">
        <v>46</v>
      </c>
      <c r="C22" s="6" t="s">
        <v>69</v>
      </c>
      <c r="D22" s="6" t="s">
        <v>32</v>
      </c>
    </row>
    <row r="23" spans="1:4" x14ac:dyDescent="0.25">
      <c r="A23" s="5" t="s">
        <v>70</v>
      </c>
      <c r="B23" s="5" t="s">
        <v>71</v>
      </c>
      <c r="C23" s="5" t="s">
        <v>32</v>
      </c>
      <c r="D23" s="5" t="s">
        <v>72</v>
      </c>
    </row>
    <row r="24" spans="1:4" ht="90" x14ac:dyDescent="0.25">
      <c r="A24" s="5" t="s">
        <v>73</v>
      </c>
      <c r="B24" s="5" t="s">
        <v>74</v>
      </c>
      <c r="C24" s="5" t="s">
        <v>32</v>
      </c>
      <c r="D24" s="5" t="s">
        <v>75</v>
      </c>
    </row>
    <row r="25" spans="1:4" x14ac:dyDescent="0.25">
      <c r="A25" s="6" t="s">
        <v>76</v>
      </c>
      <c r="B25" s="6" t="s">
        <v>46</v>
      </c>
      <c r="C25" s="6" t="s">
        <v>32</v>
      </c>
      <c r="D25" s="6" t="s">
        <v>77</v>
      </c>
    </row>
    <row r="26" spans="1:4" x14ac:dyDescent="0.25">
      <c r="A26" s="6" t="s">
        <v>78</v>
      </c>
      <c r="B26" s="6" t="s">
        <v>46</v>
      </c>
      <c r="C26" s="6" t="s">
        <v>77</v>
      </c>
      <c r="D26" s="6" t="s">
        <v>79</v>
      </c>
    </row>
    <row r="27" spans="1:4" x14ac:dyDescent="0.25">
      <c r="A27" s="6" t="s">
        <v>80</v>
      </c>
      <c r="B27" s="6" t="s">
        <v>46</v>
      </c>
      <c r="C27" s="6" t="s">
        <v>79</v>
      </c>
      <c r="D27" s="6" t="s">
        <v>81</v>
      </c>
    </row>
    <row r="28" spans="1:4" x14ac:dyDescent="0.25">
      <c r="A28" s="6" t="s">
        <v>82</v>
      </c>
      <c r="B28" s="6" t="s">
        <v>46</v>
      </c>
      <c r="C28" s="6" t="s">
        <v>81</v>
      </c>
      <c r="D28" s="6" t="s">
        <v>83</v>
      </c>
    </row>
    <row r="29" spans="1:4" x14ac:dyDescent="0.25">
      <c r="A29" s="6" t="s">
        <v>84</v>
      </c>
      <c r="B29" s="6" t="s">
        <v>46</v>
      </c>
      <c r="C29" s="6" t="s">
        <v>83</v>
      </c>
      <c r="D29" s="6" t="s">
        <v>85</v>
      </c>
    </row>
    <row r="30" spans="1:4" x14ac:dyDescent="0.25">
      <c r="A30" s="6" t="s">
        <v>86</v>
      </c>
      <c r="B30" s="6" t="s">
        <v>87</v>
      </c>
      <c r="C30" s="6" t="s">
        <v>85</v>
      </c>
      <c r="D30" s="6" t="s">
        <v>88</v>
      </c>
    </row>
    <row r="31" spans="1:4" x14ac:dyDescent="0.25">
      <c r="A31" s="6" t="s">
        <v>89</v>
      </c>
      <c r="B31" s="6" t="s">
        <v>46</v>
      </c>
      <c r="C31" s="6" t="s">
        <v>88</v>
      </c>
      <c r="D31" s="6" t="s">
        <v>90</v>
      </c>
    </row>
    <row r="32" spans="1:4" x14ac:dyDescent="0.25">
      <c r="A32" s="6" t="s">
        <v>91</v>
      </c>
      <c r="B32" s="6" t="s">
        <v>46</v>
      </c>
      <c r="C32" s="6" t="s">
        <v>90</v>
      </c>
      <c r="D32" s="6" t="s">
        <v>92</v>
      </c>
    </row>
    <row r="33" spans="1:5" x14ac:dyDescent="0.25">
      <c r="A33" s="5" t="s">
        <v>93</v>
      </c>
      <c r="B33" s="5" t="s">
        <v>94</v>
      </c>
      <c r="C33" s="5" t="s">
        <v>92</v>
      </c>
      <c r="D33" s="5" t="s">
        <v>75</v>
      </c>
      <c r="E33" s="7" t="s">
        <v>1</v>
      </c>
    </row>
    <row r="34" spans="1:5" x14ac:dyDescent="0.25">
      <c r="A34" s="6" t="s">
        <v>95</v>
      </c>
      <c r="B34" s="6" t="s">
        <v>34</v>
      </c>
      <c r="C34" s="6" t="s">
        <v>92</v>
      </c>
      <c r="D34" s="6" t="s">
        <v>96</v>
      </c>
    </row>
    <row r="35" spans="1:5" ht="30" x14ac:dyDescent="0.25">
      <c r="A35" s="6" t="s">
        <v>97</v>
      </c>
      <c r="B35" s="6" t="s">
        <v>40</v>
      </c>
      <c r="C35" s="6" t="s">
        <v>92</v>
      </c>
      <c r="D35" s="6" t="s">
        <v>98</v>
      </c>
    </row>
    <row r="36" spans="1:5" x14ac:dyDescent="0.25">
      <c r="A36" s="6" t="s">
        <v>99</v>
      </c>
      <c r="B36" s="6" t="s">
        <v>100</v>
      </c>
      <c r="C36" s="6" t="s">
        <v>98</v>
      </c>
      <c r="D36" s="6" t="s">
        <v>75</v>
      </c>
    </row>
    <row r="37" spans="1:5" ht="60" x14ac:dyDescent="0.25">
      <c r="A37" s="5" t="s">
        <v>101</v>
      </c>
      <c r="B37" s="5" t="s">
        <v>102</v>
      </c>
      <c r="C37" s="5" t="s">
        <v>75</v>
      </c>
      <c r="D37" s="5" t="s">
        <v>103</v>
      </c>
    </row>
    <row r="38" spans="1:5" x14ac:dyDescent="0.25">
      <c r="A38" s="6" t="s">
        <v>104</v>
      </c>
      <c r="B38" s="6" t="s">
        <v>100</v>
      </c>
      <c r="C38" s="6" t="s">
        <v>75</v>
      </c>
      <c r="D38" s="6" t="s">
        <v>105</v>
      </c>
      <c r="E38" s="8" t="s">
        <v>1</v>
      </c>
    </row>
    <row r="39" spans="1:5" x14ac:dyDescent="0.25">
      <c r="A39" s="6" t="s">
        <v>76</v>
      </c>
      <c r="B39" s="6" t="s">
        <v>46</v>
      </c>
      <c r="C39" s="6" t="s">
        <v>105</v>
      </c>
      <c r="D39" s="6" t="s">
        <v>106</v>
      </c>
    </row>
    <row r="40" spans="1:5" x14ac:dyDescent="0.25">
      <c r="A40" s="6" t="s">
        <v>107</v>
      </c>
      <c r="B40" s="6" t="s">
        <v>46</v>
      </c>
      <c r="C40" s="6" t="s">
        <v>106</v>
      </c>
      <c r="D40" s="6" t="s">
        <v>108</v>
      </c>
    </row>
    <row r="41" spans="1:5" x14ac:dyDescent="0.25">
      <c r="A41" s="6" t="s">
        <v>109</v>
      </c>
      <c r="B41" s="6" t="s">
        <v>110</v>
      </c>
      <c r="C41" s="6" t="s">
        <v>108</v>
      </c>
      <c r="D41" s="6" t="s">
        <v>111</v>
      </c>
    </row>
    <row r="42" spans="1:5" x14ac:dyDescent="0.25">
      <c r="A42" s="6" t="s">
        <v>82</v>
      </c>
      <c r="B42" s="6" t="s">
        <v>46</v>
      </c>
      <c r="C42" s="6" t="s">
        <v>111</v>
      </c>
      <c r="D42" s="6" t="s">
        <v>112</v>
      </c>
    </row>
    <row r="43" spans="1:5" x14ac:dyDescent="0.25">
      <c r="A43" s="6" t="s">
        <v>84</v>
      </c>
      <c r="B43" s="6" t="s">
        <v>46</v>
      </c>
      <c r="C43" s="6" t="s">
        <v>112</v>
      </c>
      <c r="D43" s="6" t="s">
        <v>113</v>
      </c>
    </row>
    <row r="44" spans="1:5" x14ac:dyDescent="0.25">
      <c r="A44" s="6" t="s">
        <v>86</v>
      </c>
      <c r="B44" s="6" t="s">
        <v>46</v>
      </c>
      <c r="C44" s="6" t="s">
        <v>113</v>
      </c>
      <c r="D44" s="6" t="s">
        <v>114</v>
      </c>
    </row>
    <row r="45" spans="1:5" x14ac:dyDescent="0.25">
      <c r="A45" s="6" t="s">
        <v>89</v>
      </c>
      <c r="B45" s="6" t="s">
        <v>46</v>
      </c>
      <c r="C45" s="6" t="s">
        <v>114</v>
      </c>
      <c r="D45" s="6" t="s">
        <v>115</v>
      </c>
    </row>
    <row r="46" spans="1:5" x14ac:dyDescent="0.25">
      <c r="A46" s="6" t="s">
        <v>91</v>
      </c>
      <c r="B46" s="6" t="s">
        <v>116</v>
      </c>
      <c r="C46" s="6" t="s">
        <v>115</v>
      </c>
      <c r="D46" s="6" t="s">
        <v>117</v>
      </c>
    </row>
    <row r="47" spans="1:5" x14ac:dyDescent="0.25">
      <c r="A47" s="5" t="s">
        <v>93</v>
      </c>
      <c r="B47" s="5" t="s">
        <v>118</v>
      </c>
      <c r="C47" s="5" t="s">
        <v>117</v>
      </c>
      <c r="D47" s="5" t="s">
        <v>103</v>
      </c>
      <c r="E47" s="7" t="s">
        <v>1</v>
      </c>
    </row>
    <row r="48" spans="1:5" x14ac:dyDescent="0.25">
      <c r="A48" s="6" t="s">
        <v>119</v>
      </c>
      <c r="B48" s="6" t="s">
        <v>34</v>
      </c>
      <c r="C48" s="6" t="s">
        <v>117</v>
      </c>
      <c r="D48" s="6" t="s">
        <v>120</v>
      </c>
    </row>
    <row r="49" spans="1:4" ht="30" x14ac:dyDescent="0.25">
      <c r="A49" s="6" t="s">
        <v>97</v>
      </c>
      <c r="B49" s="6" t="s">
        <v>40</v>
      </c>
      <c r="C49" s="6" t="s">
        <v>120</v>
      </c>
      <c r="D49" s="6" t="s">
        <v>121</v>
      </c>
    </row>
    <row r="50" spans="1:4" x14ac:dyDescent="0.25">
      <c r="A50" s="6" t="s">
        <v>99</v>
      </c>
      <c r="B50" s="6" t="s">
        <v>40</v>
      </c>
      <c r="C50" s="6" t="s">
        <v>121</v>
      </c>
      <c r="D50" s="6" t="s">
        <v>103</v>
      </c>
    </row>
    <row r="51" spans="1:4" ht="75" x14ac:dyDescent="0.25">
      <c r="A51" s="5" t="s">
        <v>122</v>
      </c>
      <c r="B51" s="5" t="s">
        <v>123</v>
      </c>
      <c r="C51" s="5" t="s">
        <v>103</v>
      </c>
      <c r="D51" s="5" t="s">
        <v>124</v>
      </c>
    </row>
    <row r="52" spans="1:4" x14ac:dyDescent="0.25">
      <c r="A52" s="6" t="s">
        <v>125</v>
      </c>
      <c r="B52" s="6" t="s">
        <v>126</v>
      </c>
      <c r="C52" s="6" t="s">
        <v>103</v>
      </c>
      <c r="D52" s="6" t="s">
        <v>127</v>
      </c>
    </row>
    <row r="53" spans="1:4" x14ac:dyDescent="0.25">
      <c r="A53" s="6" t="s">
        <v>76</v>
      </c>
      <c r="B53" s="6" t="s">
        <v>46</v>
      </c>
      <c r="C53" s="6" t="s">
        <v>127</v>
      </c>
      <c r="D53" s="6" t="s">
        <v>128</v>
      </c>
    </row>
    <row r="54" spans="1:4" x14ac:dyDescent="0.25">
      <c r="A54" s="6" t="s">
        <v>107</v>
      </c>
      <c r="B54" s="6" t="s">
        <v>46</v>
      </c>
      <c r="C54" s="6" t="s">
        <v>128</v>
      </c>
      <c r="D54" s="6" t="s">
        <v>129</v>
      </c>
    </row>
    <row r="55" spans="1:4" x14ac:dyDescent="0.25">
      <c r="A55" s="6" t="s">
        <v>109</v>
      </c>
      <c r="B55" s="6" t="s">
        <v>46</v>
      </c>
      <c r="C55" s="6" t="s">
        <v>129</v>
      </c>
      <c r="D55" s="6" t="s">
        <v>130</v>
      </c>
    </row>
    <row r="56" spans="1:4" x14ac:dyDescent="0.25">
      <c r="A56" s="6" t="s">
        <v>82</v>
      </c>
      <c r="B56" s="6" t="s">
        <v>116</v>
      </c>
      <c r="C56" s="6" t="s">
        <v>130</v>
      </c>
      <c r="D56" s="6" t="s">
        <v>131</v>
      </c>
    </row>
    <row r="57" spans="1:4" x14ac:dyDescent="0.25">
      <c r="A57" s="6" t="s">
        <v>84</v>
      </c>
      <c r="B57" s="6" t="s">
        <v>46</v>
      </c>
      <c r="C57" s="6" t="s">
        <v>131</v>
      </c>
      <c r="D57" s="6" t="s">
        <v>132</v>
      </c>
    </row>
    <row r="58" spans="1:4" x14ac:dyDescent="0.25">
      <c r="A58" s="6" t="s">
        <v>86</v>
      </c>
      <c r="B58" s="6" t="s">
        <v>87</v>
      </c>
      <c r="C58" s="6" t="s">
        <v>132</v>
      </c>
      <c r="D58" s="6" t="s">
        <v>133</v>
      </c>
    </row>
    <row r="59" spans="1:4" x14ac:dyDescent="0.25">
      <c r="A59" s="6" t="s">
        <v>89</v>
      </c>
      <c r="B59" s="6" t="s">
        <v>46</v>
      </c>
      <c r="C59" s="6" t="s">
        <v>133</v>
      </c>
      <c r="D59" s="6" t="s">
        <v>134</v>
      </c>
    </row>
    <row r="60" spans="1:4" x14ac:dyDescent="0.25">
      <c r="A60" s="6" t="s">
        <v>135</v>
      </c>
      <c r="B60" s="6" t="s">
        <v>46</v>
      </c>
      <c r="C60" s="6" t="s">
        <v>134</v>
      </c>
      <c r="D60" s="6" t="s">
        <v>136</v>
      </c>
    </row>
    <row r="61" spans="1:4" x14ac:dyDescent="0.25">
      <c r="A61" s="5" t="s">
        <v>93</v>
      </c>
      <c r="B61" s="5" t="s">
        <v>118</v>
      </c>
      <c r="C61" s="5" t="s">
        <v>136</v>
      </c>
      <c r="D61" s="5" t="s">
        <v>124</v>
      </c>
    </row>
    <row r="62" spans="1:4" x14ac:dyDescent="0.25">
      <c r="A62" s="6" t="s">
        <v>137</v>
      </c>
      <c r="B62" s="6" t="s">
        <v>34</v>
      </c>
      <c r="C62" s="6" t="s">
        <v>136</v>
      </c>
      <c r="D62" s="6" t="s">
        <v>138</v>
      </c>
    </row>
    <row r="63" spans="1:4" ht="30" x14ac:dyDescent="0.25">
      <c r="A63" s="6" t="s">
        <v>97</v>
      </c>
      <c r="B63" s="6" t="s">
        <v>40</v>
      </c>
      <c r="C63" s="6" t="s">
        <v>138</v>
      </c>
      <c r="D63" s="6" t="s">
        <v>139</v>
      </c>
    </row>
    <row r="64" spans="1:4" x14ac:dyDescent="0.25">
      <c r="A64" s="6" t="s">
        <v>99</v>
      </c>
      <c r="B64" s="6" t="s">
        <v>40</v>
      </c>
      <c r="C64" s="6" t="s">
        <v>139</v>
      </c>
      <c r="D64" s="6" t="s">
        <v>124</v>
      </c>
    </row>
    <row r="65" spans="1:5" ht="45" x14ac:dyDescent="0.25">
      <c r="A65" s="5" t="s">
        <v>140</v>
      </c>
      <c r="B65" s="5" t="s">
        <v>141</v>
      </c>
      <c r="C65" s="5" t="s">
        <v>124</v>
      </c>
      <c r="D65" s="5" t="s">
        <v>142</v>
      </c>
    </row>
    <row r="66" spans="1:5" x14ac:dyDescent="0.25">
      <c r="A66" s="6" t="s">
        <v>143</v>
      </c>
      <c r="B66" s="6" t="s">
        <v>100</v>
      </c>
      <c r="C66" s="6" t="s">
        <v>124</v>
      </c>
      <c r="D66" s="6" t="s">
        <v>144</v>
      </c>
    </row>
    <row r="67" spans="1:5" x14ac:dyDescent="0.25">
      <c r="A67" s="6" t="s">
        <v>76</v>
      </c>
      <c r="B67" s="6" t="s">
        <v>46</v>
      </c>
      <c r="C67" s="6" t="s">
        <v>144</v>
      </c>
      <c r="D67" s="6" t="s">
        <v>145</v>
      </c>
    </row>
    <row r="68" spans="1:5" x14ac:dyDescent="0.25">
      <c r="A68" s="6" t="s">
        <v>107</v>
      </c>
      <c r="B68" s="6" t="s">
        <v>110</v>
      </c>
      <c r="C68" s="6" t="s">
        <v>145</v>
      </c>
      <c r="D68" s="6" t="s">
        <v>146</v>
      </c>
    </row>
    <row r="69" spans="1:5" x14ac:dyDescent="0.25">
      <c r="A69" s="6" t="s">
        <v>109</v>
      </c>
      <c r="B69" s="6" t="s">
        <v>46</v>
      </c>
      <c r="C69" s="6" t="s">
        <v>146</v>
      </c>
      <c r="D69" s="6" t="s">
        <v>147</v>
      </c>
    </row>
    <row r="70" spans="1:5" x14ac:dyDescent="0.25">
      <c r="A70" s="6" t="s">
        <v>82</v>
      </c>
      <c r="B70" s="6" t="s">
        <v>46</v>
      </c>
      <c r="C70" s="6" t="s">
        <v>147</v>
      </c>
      <c r="D70" s="6" t="s">
        <v>148</v>
      </c>
    </row>
    <row r="71" spans="1:5" x14ac:dyDescent="0.25">
      <c r="A71" s="6" t="s">
        <v>84</v>
      </c>
      <c r="B71" s="6" t="s">
        <v>87</v>
      </c>
      <c r="C71" s="6" t="s">
        <v>148</v>
      </c>
      <c r="D71" s="6" t="s">
        <v>149</v>
      </c>
    </row>
    <row r="72" spans="1:5" x14ac:dyDescent="0.25">
      <c r="A72" s="6" t="s">
        <v>86</v>
      </c>
      <c r="B72" s="6" t="s">
        <v>46</v>
      </c>
      <c r="C72" s="6" t="s">
        <v>149</v>
      </c>
      <c r="D72" s="6" t="s">
        <v>150</v>
      </c>
    </row>
    <row r="73" spans="1:5" x14ac:dyDescent="0.25">
      <c r="A73" s="6" t="s">
        <v>89</v>
      </c>
      <c r="B73" s="6" t="s">
        <v>46</v>
      </c>
      <c r="C73" s="6" t="s">
        <v>150</v>
      </c>
      <c r="D73" s="6" t="s">
        <v>151</v>
      </c>
    </row>
    <row r="74" spans="1:5" x14ac:dyDescent="0.25">
      <c r="A74" s="6" t="s">
        <v>135</v>
      </c>
      <c r="B74" s="6" t="s">
        <v>46</v>
      </c>
      <c r="C74" s="6" t="s">
        <v>151</v>
      </c>
      <c r="D74" s="6" t="s">
        <v>152</v>
      </c>
    </row>
    <row r="75" spans="1:5" x14ac:dyDescent="0.25">
      <c r="A75" s="6" t="s">
        <v>153</v>
      </c>
      <c r="B75" s="6" t="s">
        <v>34</v>
      </c>
      <c r="C75" s="6" t="s">
        <v>152</v>
      </c>
      <c r="D75" s="6" t="s">
        <v>142</v>
      </c>
    </row>
    <row r="76" spans="1:5" ht="30" x14ac:dyDescent="0.25">
      <c r="A76" s="5" t="s">
        <v>154</v>
      </c>
      <c r="B76" s="5" t="s">
        <v>155</v>
      </c>
      <c r="C76" s="5" t="s">
        <v>142</v>
      </c>
      <c r="D76" s="5" t="s">
        <v>72</v>
      </c>
      <c r="E76" s="7" t="s">
        <v>1</v>
      </c>
    </row>
    <row r="77" spans="1:5" x14ac:dyDescent="0.25">
      <c r="A77" s="6" t="s">
        <v>156</v>
      </c>
      <c r="B77" s="6" t="s">
        <v>52</v>
      </c>
      <c r="C77" s="6" t="s">
        <v>142</v>
      </c>
      <c r="D77" s="6" t="s">
        <v>157</v>
      </c>
    </row>
    <row r="78" spans="1:5" ht="30" x14ac:dyDescent="0.25">
      <c r="A78" s="6" t="s">
        <v>158</v>
      </c>
      <c r="B78" s="6" t="s">
        <v>159</v>
      </c>
      <c r="C78" s="6" t="s">
        <v>157</v>
      </c>
      <c r="D78" s="6" t="s">
        <v>160</v>
      </c>
    </row>
    <row r="79" spans="1:5" x14ac:dyDescent="0.25">
      <c r="A79" s="6" t="s">
        <v>161</v>
      </c>
      <c r="B79" s="6" t="s">
        <v>159</v>
      </c>
      <c r="C79" s="6" t="s">
        <v>160</v>
      </c>
      <c r="D79" s="6" t="s">
        <v>72</v>
      </c>
    </row>
    <row r="80" spans="1:5" x14ac:dyDescent="0.25">
      <c r="A80" s="5" t="s">
        <v>162</v>
      </c>
      <c r="B80" s="5" t="s">
        <v>163</v>
      </c>
      <c r="C80" s="5" t="s">
        <v>72</v>
      </c>
      <c r="D80" s="5" t="s">
        <v>27</v>
      </c>
    </row>
    <row r="81" spans="1:4" ht="45" x14ac:dyDescent="0.25">
      <c r="A81" s="6" t="s">
        <v>164</v>
      </c>
      <c r="B81" s="6" t="s">
        <v>165</v>
      </c>
      <c r="C81" s="6" t="s">
        <v>72</v>
      </c>
      <c r="D81" s="6" t="s">
        <v>166</v>
      </c>
    </row>
    <row r="82" spans="1:4" x14ac:dyDescent="0.25">
      <c r="A82" s="6" t="s">
        <v>167</v>
      </c>
      <c r="B82" s="6" t="s">
        <v>37</v>
      </c>
      <c r="C82" s="6" t="s">
        <v>72</v>
      </c>
      <c r="D82" s="6" t="s">
        <v>168</v>
      </c>
    </row>
    <row r="83" spans="1:4" ht="45" x14ac:dyDescent="0.25">
      <c r="A83" s="6" t="s">
        <v>169</v>
      </c>
      <c r="B83" s="6" t="s">
        <v>37</v>
      </c>
      <c r="C83" s="6" t="s">
        <v>72</v>
      </c>
      <c r="D83" s="6" t="s">
        <v>168</v>
      </c>
    </row>
    <row r="84" spans="1:4" ht="30" x14ac:dyDescent="0.25">
      <c r="A84" s="6" t="s">
        <v>170</v>
      </c>
      <c r="B84" s="6" t="s">
        <v>37</v>
      </c>
      <c r="C84" s="6" t="s">
        <v>72</v>
      </c>
      <c r="D84" s="6" t="s">
        <v>168</v>
      </c>
    </row>
    <row r="85" spans="1:4" x14ac:dyDescent="0.25">
      <c r="A85" s="5" t="s">
        <v>171</v>
      </c>
      <c r="B85" s="5" t="s">
        <v>172</v>
      </c>
      <c r="C85" s="5" t="s">
        <v>168</v>
      </c>
      <c r="D85" s="5" t="s">
        <v>173</v>
      </c>
    </row>
    <row r="86" spans="1:4" x14ac:dyDescent="0.25">
      <c r="A86" s="5" t="s">
        <v>174</v>
      </c>
      <c r="B86" s="5" t="s">
        <v>175</v>
      </c>
      <c r="C86" s="5" t="s">
        <v>168</v>
      </c>
      <c r="D86" s="5" t="s">
        <v>27</v>
      </c>
    </row>
    <row r="87" spans="1:4" x14ac:dyDescent="0.25">
      <c r="A87" s="6" t="s">
        <v>176</v>
      </c>
      <c r="B87" s="6" t="s">
        <v>177</v>
      </c>
      <c r="C87" s="6" t="s">
        <v>27</v>
      </c>
      <c r="D87" s="6" t="s">
        <v>178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654B-F4D5-4FC0-8C0F-85F8BFC98006}">
  <dimension ref="A1:C67"/>
  <sheetViews>
    <sheetView topLeftCell="A28" workbookViewId="0">
      <selection activeCell="A8" sqref="A8:A17"/>
    </sheetView>
  </sheetViews>
  <sheetFormatPr defaultRowHeight="15" x14ac:dyDescent="0.25"/>
  <cols>
    <col min="1" max="1" width="71" customWidth="1"/>
    <col min="2" max="2" width="13.28515625" customWidth="1"/>
  </cols>
  <sheetData>
    <row r="1" spans="1:3" ht="24" x14ac:dyDescent="0.25">
      <c r="A1" s="4" t="s">
        <v>20</v>
      </c>
      <c r="B1" s="4" t="s">
        <v>191</v>
      </c>
      <c r="C1" t="s">
        <v>192</v>
      </c>
    </row>
    <row r="2" spans="1:3" x14ac:dyDescent="0.25">
      <c r="A2" s="5" t="s">
        <v>24</v>
      </c>
      <c r="B2" s="5" t="s">
        <v>25</v>
      </c>
    </row>
    <row r="3" spans="1:3" x14ac:dyDescent="0.25">
      <c r="A3" s="6" t="s">
        <v>28</v>
      </c>
      <c r="B3" s="6" t="s">
        <v>29</v>
      </c>
    </row>
    <row r="4" spans="1:3" x14ac:dyDescent="0.25">
      <c r="A4" s="5" t="s">
        <v>30</v>
      </c>
      <c r="B4" s="5" t="s">
        <v>180</v>
      </c>
      <c r="C4">
        <v>534</v>
      </c>
    </row>
    <row r="5" spans="1:3" x14ac:dyDescent="0.25">
      <c r="A5" s="5" t="s">
        <v>70</v>
      </c>
      <c r="B5" s="5" t="s">
        <v>181</v>
      </c>
    </row>
    <row r="6" spans="1:3" ht="45" x14ac:dyDescent="0.25">
      <c r="A6" s="5" t="s">
        <v>73</v>
      </c>
      <c r="B6" s="5" t="s">
        <v>182</v>
      </c>
    </row>
    <row r="7" spans="1:3" x14ac:dyDescent="0.25">
      <c r="A7" s="6" t="s">
        <v>183</v>
      </c>
      <c r="B7" s="6" t="s">
        <v>100</v>
      </c>
    </row>
    <row r="8" spans="1:3" x14ac:dyDescent="0.25">
      <c r="A8" s="6" t="s">
        <v>76</v>
      </c>
      <c r="B8" s="6" t="s">
        <v>46</v>
      </c>
    </row>
    <row r="9" spans="1:3" x14ac:dyDescent="0.25">
      <c r="A9" s="6" t="s">
        <v>78</v>
      </c>
      <c r="B9" s="6" t="s">
        <v>46</v>
      </c>
    </row>
    <row r="10" spans="1:3" x14ac:dyDescent="0.25">
      <c r="A10" s="6" t="s">
        <v>80</v>
      </c>
      <c r="B10" s="6" t="s">
        <v>46</v>
      </c>
    </row>
    <row r="11" spans="1:3" x14ac:dyDescent="0.25">
      <c r="A11" s="6" t="s">
        <v>82</v>
      </c>
      <c r="B11" s="6" t="s">
        <v>46</v>
      </c>
    </row>
    <row r="12" spans="1:3" x14ac:dyDescent="0.25">
      <c r="A12" s="6" t="s">
        <v>84</v>
      </c>
      <c r="B12" s="6" t="s">
        <v>46</v>
      </c>
    </row>
    <row r="13" spans="1:3" x14ac:dyDescent="0.25">
      <c r="A13" s="6" t="s">
        <v>86</v>
      </c>
      <c r="B13" s="6" t="s">
        <v>46</v>
      </c>
    </row>
    <row r="14" spans="1:3" x14ac:dyDescent="0.25">
      <c r="A14" s="6" t="s">
        <v>89</v>
      </c>
      <c r="B14" s="6" t="s">
        <v>87</v>
      </c>
    </row>
    <row r="15" spans="1:3" x14ac:dyDescent="0.25">
      <c r="A15" s="6" t="s">
        <v>91</v>
      </c>
      <c r="B15" s="6" t="s">
        <v>46</v>
      </c>
    </row>
    <row r="16" spans="1:3" x14ac:dyDescent="0.25">
      <c r="A16" s="6" t="s">
        <v>184</v>
      </c>
      <c r="B16" s="6" t="s">
        <v>87</v>
      </c>
    </row>
    <row r="17" spans="1:2" x14ac:dyDescent="0.25">
      <c r="A17" s="6" t="s">
        <v>185</v>
      </c>
      <c r="B17" s="6" t="s">
        <v>46</v>
      </c>
    </row>
    <row r="18" spans="1:2" x14ac:dyDescent="0.25">
      <c r="A18" s="5" t="s">
        <v>93</v>
      </c>
      <c r="B18" s="5" t="s">
        <v>159</v>
      </c>
    </row>
    <row r="19" spans="1:2" x14ac:dyDescent="0.25">
      <c r="A19" s="6" t="s">
        <v>95</v>
      </c>
      <c r="B19" s="6" t="s">
        <v>34</v>
      </c>
    </row>
    <row r="20" spans="1:2" x14ac:dyDescent="0.25">
      <c r="A20" s="6" t="s">
        <v>97</v>
      </c>
      <c r="B20" s="6" t="s">
        <v>40</v>
      </c>
    </row>
    <row r="21" spans="1:2" x14ac:dyDescent="0.25">
      <c r="A21" s="6" t="s">
        <v>99</v>
      </c>
      <c r="B21" s="6" t="s">
        <v>100</v>
      </c>
    </row>
    <row r="22" spans="1:2" ht="30" x14ac:dyDescent="0.25">
      <c r="A22" s="5" t="s">
        <v>101</v>
      </c>
      <c r="B22" s="5" t="s">
        <v>102</v>
      </c>
    </row>
    <row r="23" spans="1:2" x14ac:dyDescent="0.25">
      <c r="A23" s="6" t="s">
        <v>104</v>
      </c>
      <c r="B23" s="6" t="s">
        <v>40</v>
      </c>
    </row>
    <row r="24" spans="1:2" x14ac:dyDescent="0.25">
      <c r="A24" s="6" t="s">
        <v>76</v>
      </c>
      <c r="B24" s="6" t="s">
        <v>46</v>
      </c>
    </row>
    <row r="25" spans="1:2" x14ac:dyDescent="0.25">
      <c r="A25" s="6" t="s">
        <v>107</v>
      </c>
      <c r="B25" s="6" t="s">
        <v>110</v>
      </c>
    </row>
    <row r="26" spans="1:2" x14ac:dyDescent="0.25">
      <c r="A26" s="6" t="s">
        <v>109</v>
      </c>
      <c r="B26" s="6" t="s">
        <v>46</v>
      </c>
    </row>
    <row r="27" spans="1:2" x14ac:dyDescent="0.25">
      <c r="A27" s="6" t="s">
        <v>82</v>
      </c>
      <c r="B27" s="6" t="s">
        <v>46</v>
      </c>
    </row>
    <row r="28" spans="1:2" x14ac:dyDescent="0.25">
      <c r="A28" s="6" t="s">
        <v>84</v>
      </c>
      <c r="B28" s="6" t="s">
        <v>46</v>
      </c>
    </row>
    <row r="29" spans="1:2" x14ac:dyDescent="0.25">
      <c r="A29" s="6" t="s">
        <v>86</v>
      </c>
      <c r="B29" s="6" t="s">
        <v>87</v>
      </c>
    </row>
    <row r="30" spans="1:2" x14ac:dyDescent="0.25">
      <c r="A30" s="6" t="s">
        <v>89</v>
      </c>
      <c r="B30" s="6" t="s">
        <v>116</v>
      </c>
    </row>
    <row r="31" spans="1:2" x14ac:dyDescent="0.25">
      <c r="A31" s="6" t="s">
        <v>91</v>
      </c>
      <c r="B31" s="6" t="s">
        <v>46</v>
      </c>
    </row>
    <row r="32" spans="1:2" x14ac:dyDescent="0.25">
      <c r="A32" s="5" t="s">
        <v>93</v>
      </c>
      <c r="B32" s="5" t="s">
        <v>118</v>
      </c>
    </row>
    <row r="33" spans="1:2" x14ac:dyDescent="0.25">
      <c r="A33" s="6" t="s">
        <v>119</v>
      </c>
      <c r="B33" s="6" t="s">
        <v>34</v>
      </c>
    </row>
    <row r="34" spans="1:2" x14ac:dyDescent="0.25">
      <c r="A34" s="6" t="s">
        <v>97</v>
      </c>
      <c r="B34" s="6" t="s">
        <v>40</v>
      </c>
    </row>
    <row r="35" spans="1:2" x14ac:dyDescent="0.25">
      <c r="A35" s="6" t="s">
        <v>99</v>
      </c>
      <c r="B35" s="6" t="s">
        <v>40</v>
      </c>
    </row>
    <row r="36" spans="1:2" ht="30" x14ac:dyDescent="0.25">
      <c r="A36" s="5" t="s">
        <v>122</v>
      </c>
      <c r="B36" s="5" t="s">
        <v>186</v>
      </c>
    </row>
    <row r="37" spans="1:2" x14ac:dyDescent="0.25">
      <c r="A37" s="6" t="s">
        <v>125</v>
      </c>
      <c r="B37" s="6" t="s">
        <v>100</v>
      </c>
    </row>
    <row r="38" spans="1:2" x14ac:dyDescent="0.25">
      <c r="A38" s="6" t="s">
        <v>76</v>
      </c>
      <c r="B38" s="6" t="s">
        <v>46</v>
      </c>
    </row>
    <row r="39" spans="1:2" x14ac:dyDescent="0.25">
      <c r="A39" s="6" t="s">
        <v>107</v>
      </c>
      <c r="B39" s="6" t="s">
        <v>46</v>
      </c>
    </row>
    <row r="40" spans="1:2" x14ac:dyDescent="0.25">
      <c r="A40" s="6" t="s">
        <v>109</v>
      </c>
      <c r="B40" s="6" t="s">
        <v>46</v>
      </c>
    </row>
    <row r="41" spans="1:2" x14ac:dyDescent="0.25">
      <c r="A41" s="6" t="s">
        <v>82</v>
      </c>
      <c r="B41" s="6" t="s">
        <v>46</v>
      </c>
    </row>
    <row r="42" spans="1:2" x14ac:dyDescent="0.25">
      <c r="A42" s="6" t="s">
        <v>84</v>
      </c>
      <c r="B42" s="6" t="s">
        <v>116</v>
      </c>
    </row>
    <row r="43" spans="1:2" x14ac:dyDescent="0.25">
      <c r="A43" s="6" t="s">
        <v>86</v>
      </c>
      <c r="B43" s="6" t="s">
        <v>46</v>
      </c>
    </row>
    <row r="44" spans="1:2" x14ac:dyDescent="0.25">
      <c r="A44" s="6" t="s">
        <v>89</v>
      </c>
      <c r="B44" s="6" t="s">
        <v>87</v>
      </c>
    </row>
    <row r="45" spans="1:2" x14ac:dyDescent="0.25">
      <c r="A45" s="6" t="s">
        <v>135</v>
      </c>
      <c r="B45" s="6" t="s">
        <v>46</v>
      </c>
    </row>
    <row r="46" spans="1:2" x14ac:dyDescent="0.25">
      <c r="A46" s="5" t="s">
        <v>93</v>
      </c>
      <c r="B46" s="5" t="s">
        <v>118</v>
      </c>
    </row>
    <row r="47" spans="1:2" ht="30" x14ac:dyDescent="0.25">
      <c r="A47" s="5" t="s">
        <v>140</v>
      </c>
      <c r="B47" s="5" t="s">
        <v>187</v>
      </c>
    </row>
    <row r="48" spans="1:2" x14ac:dyDescent="0.25">
      <c r="A48" s="6" t="s">
        <v>143</v>
      </c>
      <c r="B48" s="6" t="s">
        <v>100</v>
      </c>
    </row>
    <row r="49" spans="1:2" x14ac:dyDescent="0.25">
      <c r="A49" s="6" t="s">
        <v>76</v>
      </c>
      <c r="B49" s="6" t="s">
        <v>46</v>
      </c>
    </row>
    <row r="50" spans="1:2" x14ac:dyDescent="0.25">
      <c r="A50" s="6" t="s">
        <v>107</v>
      </c>
      <c r="B50" s="6" t="s">
        <v>110</v>
      </c>
    </row>
    <row r="51" spans="1:2" x14ac:dyDescent="0.25">
      <c r="A51" s="6" t="s">
        <v>109</v>
      </c>
      <c r="B51" s="6" t="s">
        <v>46</v>
      </c>
    </row>
    <row r="52" spans="1:2" x14ac:dyDescent="0.25">
      <c r="A52" s="6" t="s">
        <v>82</v>
      </c>
      <c r="B52" s="6" t="s">
        <v>46</v>
      </c>
    </row>
    <row r="53" spans="1:2" x14ac:dyDescent="0.25">
      <c r="A53" s="6" t="s">
        <v>84</v>
      </c>
      <c r="B53" s="6" t="s">
        <v>87</v>
      </c>
    </row>
    <row r="54" spans="1:2" x14ac:dyDescent="0.25">
      <c r="A54" s="6" t="s">
        <v>86</v>
      </c>
      <c r="B54" s="6" t="s">
        <v>46</v>
      </c>
    </row>
    <row r="55" spans="1:2" x14ac:dyDescent="0.25">
      <c r="A55" s="6" t="s">
        <v>89</v>
      </c>
      <c r="B55" s="6" t="s">
        <v>87</v>
      </c>
    </row>
    <row r="56" spans="1:2" x14ac:dyDescent="0.25">
      <c r="A56" s="6" t="s">
        <v>135</v>
      </c>
      <c r="B56" s="6" t="s">
        <v>87</v>
      </c>
    </row>
    <row r="57" spans="1:2" x14ac:dyDescent="0.25">
      <c r="A57" s="6" t="s">
        <v>188</v>
      </c>
      <c r="B57" s="6" t="s">
        <v>46</v>
      </c>
    </row>
    <row r="58" spans="1:2" x14ac:dyDescent="0.25">
      <c r="A58" s="6" t="s">
        <v>189</v>
      </c>
      <c r="B58" s="6" t="s">
        <v>46</v>
      </c>
    </row>
    <row r="59" spans="1:2" x14ac:dyDescent="0.25">
      <c r="A59" s="6" t="s">
        <v>153</v>
      </c>
      <c r="B59" s="6" t="s">
        <v>34</v>
      </c>
    </row>
    <row r="60" spans="1:2" x14ac:dyDescent="0.25">
      <c r="A60" s="5" t="s">
        <v>154</v>
      </c>
      <c r="B60" s="5" t="s">
        <v>190</v>
      </c>
    </row>
    <row r="61" spans="1:2" x14ac:dyDescent="0.25">
      <c r="A61" s="5" t="s">
        <v>162</v>
      </c>
      <c r="B61" s="5" t="s">
        <v>163</v>
      </c>
    </row>
    <row r="62" spans="1:2" ht="30" x14ac:dyDescent="0.25">
      <c r="A62" s="6" t="s">
        <v>164</v>
      </c>
      <c r="B62" s="6" t="s">
        <v>159</v>
      </c>
    </row>
    <row r="63" spans="1:2" x14ac:dyDescent="0.25">
      <c r="A63" s="6" t="s">
        <v>167</v>
      </c>
      <c r="B63" s="6" t="s">
        <v>159</v>
      </c>
    </row>
    <row r="64" spans="1:2" x14ac:dyDescent="0.25">
      <c r="A64" s="6" t="s">
        <v>169</v>
      </c>
      <c r="B64" s="6" t="s">
        <v>37</v>
      </c>
    </row>
    <row r="65" spans="1:2" x14ac:dyDescent="0.25">
      <c r="A65" s="6" t="s">
        <v>170</v>
      </c>
      <c r="B65" s="6" t="s">
        <v>37</v>
      </c>
    </row>
    <row r="66" spans="1:2" x14ac:dyDescent="0.25">
      <c r="A66" s="5" t="s">
        <v>171</v>
      </c>
      <c r="B66" s="5" t="s">
        <v>172</v>
      </c>
    </row>
    <row r="67" spans="1:2" x14ac:dyDescent="0.25">
      <c r="A67" s="5" t="s">
        <v>174</v>
      </c>
      <c r="B67" s="5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2763B-7AFD-4C6E-9EC8-3091A6853809}">
  <dimension ref="B1:R93"/>
  <sheetViews>
    <sheetView showGridLines="0" tabSelected="1" zoomScale="115" zoomScaleNormal="115" workbookViewId="0">
      <selection activeCell="B3" sqref="B3"/>
    </sheetView>
  </sheetViews>
  <sheetFormatPr defaultRowHeight="12.75" x14ac:dyDescent="0.2"/>
  <cols>
    <col min="1" max="1" width="7.140625" style="9" customWidth="1"/>
    <col min="2" max="2" width="34.28515625" style="9" customWidth="1"/>
    <col min="3" max="3" width="7.28515625" style="10" customWidth="1"/>
    <col min="4" max="4" width="6.7109375" style="9" customWidth="1"/>
    <col min="5" max="5" width="5.85546875" style="9" customWidth="1"/>
    <col min="6" max="6" width="6.42578125" style="9" customWidth="1"/>
    <col min="7" max="7" width="8.140625" style="9" customWidth="1"/>
    <col min="8" max="8" width="8.5703125" style="9" customWidth="1"/>
    <col min="9" max="10" width="8.140625" style="9" customWidth="1"/>
    <col min="11" max="11" width="6.140625" style="9" customWidth="1"/>
    <col min="12" max="12" width="6.42578125" style="9" customWidth="1"/>
    <col min="13" max="13" width="7.42578125" style="9" customWidth="1"/>
    <col min="14" max="14" width="5.5703125" style="9" customWidth="1"/>
    <col min="15" max="15" width="7.85546875" style="9" customWidth="1"/>
    <col min="16" max="16" width="6.42578125" style="9" customWidth="1"/>
    <col min="17" max="17" width="5.140625" style="9" customWidth="1"/>
    <col min="18" max="16384" width="9.140625" style="9"/>
  </cols>
  <sheetData>
    <row r="1" spans="2:18" x14ac:dyDescent="0.2">
      <c r="B1" s="11"/>
      <c r="C1" s="12"/>
      <c r="D1" s="11"/>
      <c r="E1" s="11"/>
      <c r="F1" s="11"/>
      <c r="G1" s="11"/>
      <c r="H1" s="11"/>
      <c r="I1" s="11"/>
      <c r="J1" s="11"/>
      <c r="K1" s="11"/>
      <c r="L1" s="41" t="s">
        <v>222</v>
      </c>
      <c r="M1" s="41"/>
      <c r="N1" s="41"/>
      <c r="O1" s="41"/>
      <c r="P1" s="41"/>
      <c r="Q1" s="41"/>
      <c r="R1" s="11"/>
    </row>
    <row r="2" spans="2:18" ht="13.5" thickBot="1" x14ac:dyDescent="0.25"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18" ht="56.25" x14ac:dyDescent="0.2">
      <c r="B3" s="13" t="s">
        <v>218</v>
      </c>
      <c r="C3" s="14" t="s">
        <v>220</v>
      </c>
      <c r="D3" s="14" t="s">
        <v>193</v>
      </c>
      <c r="E3" s="14" t="s">
        <v>194</v>
      </c>
      <c r="F3" s="14" t="s">
        <v>195</v>
      </c>
      <c r="G3" s="14" t="s">
        <v>196</v>
      </c>
      <c r="H3" s="14" t="s">
        <v>197</v>
      </c>
      <c r="I3" s="14" t="s">
        <v>221</v>
      </c>
      <c r="J3" s="14" t="s">
        <v>198</v>
      </c>
      <c r="K3" s="14" t="s">
        <v>199</v>
      </c>
      <c r="L3" s="14" t="s">
        <v>200</v>
      </c>
      <c r="M3" s="14" t="s">
        <v>201</v>
      </c>
      <c r="N3" s="14" t="s">
        <v>202</v>
      </c>
      <c r="O3" s="14" t="s">
        <v>203</v>
      </c>
      <c r="P3" s="14" t="s">
        <v>204</v>
      </c>
      <c r="Q3" s="15" t="s">
        <v>205</v>
      </c>
      <c r="R3" s="11"/>
    </row>
    <row r="4" spans="2:18" x14ac:dyDescent="0.2">
      <c r="B4" s="37" t="s">
        <v>219</v>
      </c>
      <c r="C4" s="38"/>
      <c r="D4" s="16">
        <v>1</v>
      </c>
      <c r="E4" s="16">
        <v>1</v>
      </c>
      <c r="F4" s="16">
        <v>1</v>
      </c>
      <c r="G4" s="16">
        <v>1</v>
      </c>
      <c r="H4" s="16">
        <v>5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7">
        <v>1</v>
      </c>
      <c r="R4" s="11"/>
    </row>
    <row r="5" spans="2:18" x14ac:dyDescent="0.2">
      <c r="B5" s="37" t="s">
        <v>223</v>
      </c>
      <c r="C5" s="38"/>
      <c r="D5" s="16">
        <v>563</v>
      </c>
      <c r="E5" s="16">
        <v>750</v>
      </c>
      <c r="F5" s="16">
        <v>563</v>
      </c>
      <c r="G5" s="16">
        <v>750</v>
      </c>
      <c r="H5" s="16">
        <v>3750</v>
      </c>
      <c r="I5" s="16">
        <v>750</v>
      </c>
      <c r="J5" s="16">
        <v>750</v>
      </c>
      <c r="K5" s="16">
        <v>750</v>
      </c>
      <c r="L5" s="16">
        <v>750</v>
      </c>
      <c r="M5" s="16">
        <v>150</v>
      </c>
      <c r="N5" s="16">
        <v>150</v>
      </c>
      <c r="O5" s="16">
        <v>225</v>
      </c>
      <c r="P5" s="16">
        <v>150</v>
      </c>
      <c r="Q5" s="17">
        <v>113</v>
      </c>
      <c r="R5" s="11"/>
    </row>
    <row r="6" spans="2:18" ht="13.5" thickBot="1" x14ac:dyDescent="0.25">
      <c r="B6" s="39" t="s">
        <v>224</v>
      </c>
      <c r="C6" s="40"/>
      <c r="D6" s="18">
        <f>SUM(D7:D92)</f>
        <v>558</v>
      </c>
      <c r="E6" s="18">
        <f t="shared" ref="E6:Q6" si="0">SUM(E7:E92)</f>
        <v>750</v>
      </c>
      <c r="F6" s="18">
        <f>SUM(F7:F92)</f>
        <v>558</v>
      </c>
      <c r="G6" s="18">
        <f t="shared" si="0"/>
        <v>740</v>
      </c>
      <c r="H6" s="18">
        <f t="shared" si="0"/>
        <v>3675</v>
      </c>
      <c r="I6" s="18">
        <f t="shared" si="0"/>
        <v>738</v>
      </c>
      <c r="J6" s="18">
        <f t="shared" si="0"/>
        <v>738</v>
      </c>
      <c r="K6" s="18">
        <f t="shared" si="0"/>
        <v>735</v>
      </c>
      <c r="L6" s="18">
        <f t="shared" si="0"/>
        <v>735</v>
      </c>
      <c r="M6" s="18">
        <f t="shared" si="0"/>
        <v>148</v>
      </c>
      <c r="N6" s="18">
        <f t="shared" si="0"/>
        <v>148</v>
      </c>
      <c r="O6" s="18">
        <f t="shared" si="0"/>
        <v>221</v>
      </c>
      <c r="P6" s="18">
        <f t="shared" si="0"/>
        <v>148</v>
      </c>
      <c r="Q6" s="19">
        <f t="shared" si="0"/>
        <v>111</v>
      </c>
      <c r="R6" s="11"/>
    </row>
    <row r="7" spans="2:18" ht="22.5" x14ac:dyDescent="0.2">
      <c r="B7" s="20" t="s">
        <v>24</v>
      </c>
      <c r="C7" s="21">
        <v>759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11"/>
    </row>
    <row r="8" spans="2:18" x14ac:dyDescent="0.2">
      <c r="B8" s="24" t="s">
        <v>208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11"/>
    </row>
    <row r="9" spans="2:18" s="10" customFormat="1" x14ac:dyDescent="0.2">
      <c r="B9" s="28" t="s">
        <v>33</v>
      </c>
      <c r="C9" s="29">
        <v>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12"/>
    </row>
    <row r="10" spans="2:18" ht="22.5" x14ac:dyDescent="0.2">
      <c r="B10" s="32" t="s">
        <v>36</v>
      </c>
      <c r="C10" s="25">
        <v>5</v>
      </c>
      <c r="D10" s="26">
        <v>5</v>
      </c>
      <c r="E10" s="26">
        <v>2</v>
      </c>
      <c r="F10" s="26">
        <v>2</v>
      </c>
      <c r="G10" s="26">
        <v>0</v>
      </c>
      <c r="H10" s="26">
        <v>0</v>
      </c>
      <c r="I10" s="26">
        <v>0</v>
      </c>
      <c r="J10" s="26">
        <v>0</v>
      </c>
      <c r="K10" s="26">
        <v>2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7">
        <v>2</v>
      </c>
      <c r="R10" s="11"/>
    </row>
    <row r="11" spans="2:18" ht="22.5" x14ac:dyDescent="0.2">
      <c r="B11" s="32" t="s">
        <v>51</v>
      </c>
      <c r="C11" s="25">
        <v>2</v>
      </c>
      <c r="D11" s="26">
        <v>2</v>
      </c>
      <c r="E11" s="26">
        <v>2</v>
      </c>
      <c r="F11" s="26">
        <v>2</v>
      </c>
      <c r="G11" s="26">
        <v>2</v>
      </c>
      <c r="H11" s="26">
        <v>10</v>
      </c>
      <c r="I11" s="26">
        <v>2</v>
      </c>
      <c r="J11" s="26">
        <v>2</v>
      </c>
      <c r="K11" s="26">
        <v>2</v>
      </c>
      <c r="L11" s="26">
        <v>2</v>
      </c>
      <c r="M11" s="26">
        <v>2</v>
      </c>
      <c r="N11" s="26">
        <v>2</v>
      </c>
      <c r="O11" s="26">
        <v>2</v>
      </c>
      <c r="P11" s="26">
        <v>2</v>
      </c>
      <c r="Q11" s="27">
        <v>2</v>
      </c>
      <c r="R11" s="11"/>
    </row>
    <row r="12" spans="2:18" x14ac:dyDescent="0.2">
      <c r="B12" s="32" t="s">
        <v>57</v>
      </c>
      <c r="C12" s="25"/>
      <c r="D12" s="26"/>
      <c r="E12" s="26"/>
      <c r="F12" s="26"/>
      <c r="G12" s="26"/>
      <c r="H12" s="26">
        <v>0</v>
      </c>
      <c r="I12" s="26"/>
      <c r="J12" s="26"/>
      <c r="K12" s="26"/>
      <c r="L12" s="26"/>
      <c r="M12" s="26"/>
      <c r="N12" s="26"/>
      <c r="O12" s="26"/>
      <c r="P12" s="26"/>
      <c r="Q12" s="27"/>
      <c r="R12" s="11"/>
    </row>
    <row r="13" spans="2:18" ht="22.5" x14ac:dyDescent="0.2">
      <c r="B13" s="32" t="s">
        <v>59</v>
      </c>
      <c r="C13" s="25">
        <v>47</v>
      </c>
      <c r="D13" s="26">
        <v>25</v>
      </c>
      <c r="E13" s="26">
        <v>47</v>
      </c>
      <c r="F13" s="26">
        <v>47</v>
      </c>
      <c r="G13" s="26">
        <v>15</v>
      </c>
      <c r="H13" s="26">
        <v>25</v>
      </c>
      <c r="I13" s="26">
        <v>8</v>
      </c>
      <c r="J13" s="26">
        <v>8</v>
      </c>
      <c r="K13" s="26">
        <v>0</v>
      </c>
      <c r="L13" s="26">
        <v>0</v>
      </c>
      <c r="M13" s="26">
        <v>5</v>
      </c>
      <c r="N13" s="26">
        <v>0</v>
      </c>
      <c r="O13" s="26">
        <v>20</v>
      </c>
      <c r="P13" s="26">
        <v>40</v>
      </c>
      <c r="Q13" s="27">
        <v>0</v>
      </c>
      <c r="R13" s="11"/>
    </row>
    <row r="14" spans="2:18" x14ac:dyDescent="0.2">
      <c r="B14" s="32" t="s">
        <v>206</v>
      </c>
      <c r="C14" s="25">
        <v>10</v>
      </c>
      <c r="D14" s="26">
        <v>5</v>
      </c>
      <c r="E14" s="26">
        <v>10</v>
      </c>
      <c r="F14" s="26">
        <v>10</v>
      </c>
      <c r="G14" s="26">
        <v>5</v>
      </c>
      <c r="H14" s="26">
        <v>25</v>
      </c>
      <c r="I14" s="26">
        <v>5</v>
      </c>
      <c r="J14" s="26">
        <v>5</v>
      </c>
      <c r="K14" s="26">
        <v>3</v>
      </c>
      <c r="L14" s="26">
        <v>3</v>
      </c>
      <c r="M14" s="26">
        <v>4</v>
      </c>
      <c r="N14" s="26">
        <v>0</v>
      </c>
      <c r="O14" s="26">
        <v>5</v>
      </c>
      <c r="P14" s="26">
        <v>5</v>
      </c>
      <c r="Q14" s="27">
        <v>0</v>
      </c>
      <c r="R14" s="11"/>
    </row>
    <row r="15" spans="2:18" x14ac:dyDescent="0.2">
      <c r="B15" s="32" t="s">
        <v>209</v>
      </c>
      <c r="C15" s="25">
        <v>10</v>
      </c>
      <c r="D15" s="26">
        <v>0</v>
      </c>
      <c r="E15" s="26">
        <v>0</v>
      </c>
      <c r="F15" s="26">
        <v>2</v>
      </c>
      <c r="G15" s="26">
        <v>5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2</v>
      </c>
      <c r="N15" s="26">
        <v>10</v>
      </c>
      <c r="O15" s="26">
        <v>0</v>
      </c>
      <c r="P15" s="26">
        <v>0</v>
      </c>
      <c r="Q15" s="27">
        <v>0</v>
      </c>
      <c r="R15" s="11"/>
    </row>
    <row r="16" spans="2:18" x14ac:dyDescent="0.2">
      <c r="B16" s="24" t="s">
        <v>207</v>
      </c>
      <c r="C16" s="25"/>
      <c r="D16" s="26"/>
      <c r="E16" s="26"/>
      <c r="F16" s="26"/>
      <c r="G16" s="26"/>
      <c r="H16" s="26">
        <v>0</v>
      </c>
      <c r="I16" s="26"/>
      <c r="J16" s="26"/>
      <c r="K16" s="26"/>
      <c r="L16" s="26"/>
      <c r="M16" s="26"/>
      <c r="N16" s="26"/>
      <c r="O16" s="26"/>
      <c r="P16" s="26"/>
      <c r="Q16" s="27"/>
      <c r="R16" s="11"/>
    </row>
    <row r="17" spans="2:18" ht="45" x14ac:dyDescent="0.2">
      <c r="B17" s="24" t="s">
        <v>225</v>
      </c>
      <c r="C17" s="25"/>
      <c r="D17" s="26"/>
      <c r="E17" s="26"/>
      <c r="F17" s="26"/>
      <c r="G17" s="26"/>
      <c r="H17" s="26">
        <v>0</v>
      </c>
      <c r="I17" s="26"/>
      <c r="J17" s="26"/>
      <c r="K17" s="26"/>
      <c r="L17" s="26"/>
      <c r="M17" s="26"/>
      <c r="N17" s="26"/>
      <c r="O17" s="26"/>
      <c r="P17" s="26"/>
      <c r="Q17" s="27"/>
      <c r="R17" s="11"/>
    </row>
    <row r="18" spans="2:18" x14ac:dyDescent="0.2">
      <c r="B18" s="32" t="s">
        <v>226</v>
      </c>
      <c r="C18" s="29">
        <v>3</v>
      </c>
      <c r="D18" s="26">
        <v>3</v>
      </c>
      <c r="E18" s="26">
        <v>3</v>
      </c>
      <c r="F18" s="26">
        <v>3</v>
      </c>
      <c r="G18" s="26">
        <v>3</v>
      </c>
      <c r="H18" s="26">
        <v>15</v>
      </c>
      <c r="I18" s="26">
        <v>3</v>
      </c>
      <c r="J18" s="26">
        <v>3</v>
      </c>
      <c r="K18" s="26">
        <v>3</v>
      </c>
      <c r="L18" s="26">
        <v>3</v>
      </c>
      <c r="M18" s="26">
        <v>2</v>
      </c>
      <c r="N18" s="26">
        <v>0</v>
      </c>
      <c r="O18" s="26">
        <v>3</v>
      </c>
      <c r="P18" s="26">
        <v>1</v>
      </c>
      <c r="Q18" s="27">
        <v>3</v>
      </c>
      <c r="R18" s="11"/>
    </row>
    <row r="19" spans="2:18" ht="45" x14ac:dyDescent="0.2">
      <c r="B19" s="32" t="s">
        <v>227</v>
      </c>
      <c r="C19" s="29">
        <v>15</v>
      </c>
      <c r="D19" s="26">
        <v>10</v>
      </c>
      <c r="E19" s="26">
        <v>15</v>
      </c>
      <c r="F19" s="26">
        <v>10</v>
      </c>
      <c r="G19" s="26">
        <v>15</v>
      </c>
      <c r="H19" s="26">
        <v>75</v>
      </c>
      <c r="I19" s="26">
        <v>15</v>
      </c>
      <c r="J19" s="26">
        <v>15</v>
      </c>
      <c r="K19" s="26">
        <v>15</v>
      </c>
      <c r="L19" s="26">
        <v>15</v>
      </c>
      <c r="M19" s="26">
        <v>4</v>
      </c>
      <c r="N19" s="26">
        <v>15</v>
      </c>
      <c r="O19" s="26">
        <v>5</v>
      </c>
      <c r="P19" s="26">
        <v>3</v>
      </c>
      <c r="Q19" s="27">
        <v>0</v>
      </c>
      <c r="R19" s="11"/>
    </row>
    <row r="20" spans="2:18" ht="22.5" x14ac:dyDescent="0.2">
      <c r="B20" s="32" t="s">
        <v>228</v>
      </c>
      <c r="C20" s="29">
        <v>15</v>
      </c>
      <c r="D20" s="26">
        <v>10</v>
      </c>
      <c r="E20" s="26">
        <v>15</v>
      </c>
      <c r="F20" s="26">
        <v>10</v>
      </c>
      <c r="G20" s="26">
        <v>15</v>
      </c>
      <c r="H20" s="26">
        <v>75</v>
      </c>
      <c r="I20" s="26">
        <v>15</v>
      </c>
      <c r="J20" s="26">
        <v>15</v>
      </c>
      <c r="K20" s="26">
        <v>15</v>
      </c>
      <c r="L20" s="26">
        <v>15</v>
      </c>
      <c r="M20" s="26">
        <v>4</v>
      </c>
      <c r="N20" s="26">
        <v>2</v>
      </c>
      <c r="O20" s="26">
        <v>2</v>
      </c>
      <c r="P20" s="26">
        <v>3</v>
      </c>
      <c r="Q20" s="27">
        <v>0</v>
      </c>
      <c r="R20" s="11"/>
    </row>
    <row r="21" spans="2:18" ht="22.5" x14ac:dyDescent="0.2">
      <c r="B21" s="32" t="s">
        <v>229</v>
      </c>
      <c r="C21" s="29">
        <v>15</v>
      </c>
      <c r="D21" s="26">
        <v>10</v>
      </c>
      <c r="E21" s="26">
        <v>15</v>
      </c>
      <c r="F21" s="26">
        <v>10</v>
      </c>
      <c r="G21" s="26">
        <v>15</v>
      </c>
      <c r="H21" s="26">
        <v>75</v>
      </c>
      <c r="I21" s="26">
        <v>15</v>
      </c>
      <c r="J21" s="26">
        <v>15</v>
      </c>
      <c r="K21" s="26">
        <v>15</v>
      </c>
      <c r="L21" s="26">
        <v>15</v>
      </c>
      <c r="M21" s="26">
        <v>1</v>
      </c>
      <c r="N21" s="26">
        <v>2</v>
      </c>
      <c r="O21" s="26">
        <v>2</v>
      </c>
      <c r="P21" s="26">
        <v>3</v>
      </c>
      <c r="Q21" s="27">
        <v>0</v>
      </c>
      <c r="R21" s="11"/>
    </row>
    <row r="22" spans="2:18" ht="22.5" x14ac:dyDescent="0.2">
      <c r="B22" s="32" t="s">
        <v>230</v>
      </c>
      <c r="C22" s="29">
        <v>15</v>
      </c>
      <c r="D22" s="26">
        <v>10</v>
      </c>
      <c r="E22" s="26">
        <v>15</v>
      </c>
      <c r="F22" s="26">
        <v>10</v>
      </c>
      <c r="G22" s="26">
        <v>15</v>
      </c>
      <c r="H22" s="26">
        <v>75</v>
      </c>
      <c r="I22" s="26">
        <v>15</v>
      </c>
      <c r="J22" s="26">
        <v>15</v>
      </c>
      <c r="K22" s="26">
        <v>15</v>
      </c>
      <c r="L22" s="26">
        <v>15</v>
      </c>
      <c r="M22" s="26">
        <v>4</v>
      </c>
      <c r="N22" s="26">
        <v>2</v>
      </c>
      <c r="O22" s="26">
        <v>2</v>
      </c>
      <c r="P22" s="26">
        <v>3</v>
      </c>
      <c r="Q22" s="27">
        <v>0</v>
      </c>
      <c r="R22" s="11"/>
    </row>
    <row r="23" spans="2:18" ht="22.5" x14ac:dyDescent="0.2">
      <c r="B23" s="32" t="s">
        <v>231</v>
      </c>
      <c r="C23" s="29">
        <v>15</v>
      </c>
      <c r="D23" s="26">
        <v>10</v>
      </c>
      <c r="E23" s="26">
        <v>15</v>
      </c>
      <c r="F23" s="26">
        <v>10</v>
      </c>
      <c r="G23" s="26">
        <v>15</v>
      </c>
      <c r="H23" s="26">
        <v>75</v>
      </c>
      <c r="I23" s="26">
        <v>15</v>
      </c>
      <c r="J23" s="26">
        <v>15</v>
      </c>
      <c r="K23" s="26">
        <v>15</v>
      </c>
      <c r="L23" s="26">
        <v>15</v>
      </c>
      <c r="M23" s="26">
        <v>1</v>
      </c>
      <c r="N23" s="26">
        <v>2</v>
      </c>
      <c r="O23" s="26">
        <v>2</v>
      </c>
      <c r="P23" s="26">
        <v>3</v>
      </c>
      <c r="Q23" s="27">
        <v>0</v>
      </c>
      <c r="R23" s="11"/>
    </row>
    <row r="24" spans="2:18" ht="45" x14ac:dyDescent="0.2">
      <c r="B24" s="32" t="s">
        <v>232</v>
      </c>
      <c r="C24" s="29">
        <v>15</v>
      </c>
      <c r="D24" s="26">
        <v>10</v>
      </c>
      <c r="E24" s="26">
        <v>15</v>
      </c>
      <c r="F24" s="26">
        <v>10</v>
      </c>
      <c r="G24" s="26">
        <v>15</v>
      </c>
      <c r="H24" s="26">
        <v>75</v>
      </c>
      <c r="I24" s="26">
        <v>15</v>
      </c>
      <c r="J24" s="26">
        <v>15</v>
      </c>
      <c r="K24" s="26">
        <v>15</v>
      </c>
      <c r="L24" s="26">
        <v>15</v>
      </c>
      <c r="M24" s="26">
        <v>1</v>
      </c>
      <c r="N24" s="26">
        <v>2</v>
      </c>
      <c r="O24" s="26">
        <v>2</v>
      </c>
      <c r="P24" s="26">
        <v>3</v>
      </c>
      <c r="Q24" s="27">
        <v>0</v>
      </c>
      <c r="R24" s="11"/>
    </row>
    <row r="25" spans="2:18" ht="45" x14ac:dyDescent="0.2">
      <c r="B25" s="32" t="s">
        <v>233</v>
      </c>
      <c r="C25" s="29">
        <v>15</v>
      </c>
      <c r="D25" s="26">
        <v>10</v>
      </c>
      <c r="E25" s="26">
        <v>15</v>
      </c>
      <c r="F25" s="26">
        <v>10</v>
      </c>
      <c r="G25" s="26">
        <v>15</v>
      </c>
      <c r="H25" s="26">
        <v>75</v>
      </c>
      <c r="I25" s="26">
        <v>15</v>
      </c>
      <c r="J25" s="26">
        <v>15</v>
      </c>
      <c r="K25" s="26">
        <v>15</v>
      </c>
      <c r="L25" s="26">
        <v>15</v>
      </c>
      <c r="M25" s="26">
        <v>1</v>
      </c>
      <c r="N25" s="26">
        <v>2</v>
      </c>
      <c r="O25" s="26">
        <v>2</v>
      </c>
      <c r="P25" s="26">
        <v>3</v>
      </c>
      <c r="Q25" s="27">
        <v>0</v>
      </c>
      <c r="R25" s="11"/>
    </row>
    <row r="26" spans="2:18" ht="56.25" x14ac:dyDescent="0.2">
      <c r="B26" s="32" t="s">
        <v>234</v>
      </c>
      <c r="C26" s="29">
        <v>15</v>
      </c>
      <c r="D26" s="26">
        <v>10</v>
      </c>
      <c r="E26" s="26">
        <v>15</v>
      </c>
      <c r="F26" s="26">
        <v>10</v>
      </c>
      <c r="G26" s="26">
        <v>15</v>
      </c>
      <c r="H26" s="26">
        <v>75</v>
      </c>
      <c r="I26" s="26">
        <v>15</v>
      </c>
      <c r="J26" s="26">
        <v>15</v>
      </c>
      <c r="K26" s="26">
        <v>15</v>
      </c>
      <c r="L26" s="26">
        <v>15</v>
      </c>
      <c r="M26" s="26">
        <v>1</v>
      </c>
      <c r="N26" s="26">
        <v>2</v>
      </c>
      <c r="O26" s="26">
        <v>2</v>
      </c>
      <c r="P26" s="26">
        <v>3</v>
      </c>
      <c r="Q26" s="27">
        <v>0</v>
      </c>
      <c r="R26" s="11"/>
    </row>
    <row r="27" spans="2:18" ht="45" x14ac:dyDescent="0.2">
      <c r="B27" s="32" t="s">
        <v>235</v>
      </c>
      <c r="C27" s="29">
        <v>15</v>
      </c>
      <c r="D27" s="26">
        <v>10</v>
      </c>
      <c r="E27" s="26">
        <v>15</v>
      </c>
      <c r="F27" s="26">
        <v>10</v>
      </c>
      <c r="G27" s="26">
        <v>15</v>
      </c>
      <c r="H27" s="26">
        <v>75</v>
      </c>
      <c r="I27" s="26">
        <v>15</v>
      </c>
      <c r="J27" s="26">
        <v>15</v>
      </c>
      <c r="K27" s="26">
        <v>15</v>
      </c>
      <c r="L27" s="26">
        <v>15</v>
      </c>
      <c r="M27" s="26">
        <v>4</v>
      </c>
      <c r="N27" s="26">
        <v>2</v>
      </c>
      <c r="O27" s="26">
        <v>2</v>
      </c>
      <c r="P27" s="26">
        <v>3</v>
      </c>
      <c r="Q27" s="27">
        <v>0</v>
      </c>
      <c r="R27" s="11"/>
    </row>
    <row r="28" spans="2:18" ht="33.75" x14ac:dyDescent="0.2">
      <c r="B28" s="32" t="s">
        <v>236</v>
      </c>
      <c r="C28" s="29">
        <v>15</v>
      </c>
      <c r="D28" s="26">
        <v>10</v>
      </c>
      <c r="E28" s="26">
        <v>15</v>
      </c>
      <c r="F28" s="26">
        <v>10</v>
      </c>
      <c r="G28" s="26">
        <v>15</v>
      </c>
      <c r="H28" s="26">
        <v>75</v>
      </c>
      <c r="I28" s="26">
        <v>15</v>
      </c>
      <c r="J28" s="26">
        <v>15</v>
      </c>
      <c r="K28" s="26">
        <v>15</v>
      </c>
      <c r="L28" s="26">
        <v>15</v>
      </c>
      <c r="M28" s="26">
        <v>4</v>
      </c>
      <c r="N28" s="26">
        <v>2</v>
      </c>
      <c r="O28" s="26">
        <v>2</v>
      </c>
      <c r="P28" s="26">
        <v>3</v>
      </c>
      <c r="Q28" s="27">
        <v>0</v>
      </c>
      <c r="R28" s="11"/>
    </row>
    <row r="29" spans="2:18" ht="33.75" x14ac:dyDescent="0.2">
      <c r="B29" s="32" t="s">
        <v>237</v>
      </c>
      <c r="C29" s="29">
        <v>15</v>
      </c>
      <c r="D29" s="26">
        <v>10</v>
      </c>
      <c r="E29" s="26">
        <v>15</v>
      </c>
      <c r="F29" s="26">
        <v>10</v>
      </c>
      <c r="G29" s="26">
        <v>15</v>
      </c>
      <c r="H29" s="26">
        <v>75</v>
      </c>
      <c r="I29" s="26">
        <v>15</v>
      </c>
      <c r="J29" s="26">
        <v>15</v>
      </c>
      <c r="K29" s="26">
        <v>15</v>
      </c>
      <c r="L29" s="26">
        <v>15</v>
      </c>
      <c r="M29" s="26">
        <v>1</v>
      </c>
      <c r="N29" s="26">
        <v>2</v>
      </c>
      <c r="O29" s="26">
        <v>2</v>
      </c>
      <c r="P29" s="26">
        <v>3</v>
      </c>
      <c r="Q29" s="27">
        <v>0</v>
      </c>
      <c r="R29" s="11"/>
    </row>
    <row r="30" spans="2:18" x14ac:dyDescent="0.2">
      <c r="B30" s="24" t="s">
        <v>238</v>
      </c>
      <c r="C30" s="25"/>
      <c r="D30" s="26"/>
      <c r="E30" s="26"/>
      <c r="F30" s="26"/>
      <c r="G30" s="26"/>
      <c r="H30" s="26">
        <v>0</v>
      </c>
      <c r="I30" s="26"/>
      <c r="J30" s="26"/>
      <c r="K30" s="26"/>
      <c r="L30" s="26"/>
      <c r="M30" s="26"/>
      <c r="N30" s="26"/>
      <c r="O30" s="26"/>
      <c r="P30" s="26"/>
      <c r="Q30" s="27"/>
      <c r="R30" s="11"/>
    </row>
    <row r="31" spans="2:18" x14ac:dyDescent="0.2">
      <c r="B31" s="32" t="s">
        <v>239</v>
      </c>
      <c r="C31" s="29">
        <v>1</v>
      </c>
      <c r="D31" s="26">
        <v>1</v>
      </c>
      <c r="E31" s="26">
        <v>1</v>
      </c>
      <c r="F31" s="26">
        <v>1</v>
      </c>
      <c r="G31" s="26">
        <v>1</v>
      </c>
      <c r="H31" s="26">
        <v>5</v>
      </c>
      <c r="I31" s="26">
        <v>1</v>
      </c>
      <c r="J31" s="26">
        <v>1</v>
      </c>
      <c r="K31" s="26">
        <v>1</v>
      </c>
      <c r="L31" s="26">
        <v>1</v>
      </c>
      <c r="M31" s="26">
        <v>1</v>
      </c>
      <c r="N31" s="26">
        <v>0</v>
      </c>
      <c r="O31" s="26">
        <v>1</v>
      </c>
      <c r="P31" s="26">
        <v>1</v>
      </c>
      <c r="Q31" s="27">
        <v>1</v>
      </c>
      <c r="R31" s="11"/>
    </row>
    <row r="32" spans="2:18" x14ac:dyDescent="0.2">
      <c r="B32" s="32" t="s">
        <v>240</v>
      </c>
      <c r="C32" s="29">
        <v>3</v>
      </c>
      <c r="D32" s="26">
        <v>2</v>
      </c>
      <c r="E32" s="26">
        <v>3</v>
      </c>
      <c r="F32" s="26">
        <v>1</v>
      </c>
      <c r="G32" s="26">
        <v>3</v>
      </c>
      <c r="H32" s="26">
        <v>15</v>
      </c>
      <c r="I32" s="26">
        <v>3</v>
      </c>
      <c r="J32" s="26">
        <v>3</v>
      </c>
      <c r="K32" s="26">
        <v>3</v>
      </c>
      <c r="L32" s="26">
        <v>3</v>
      </c>
      <c r="M32" s="26">
        <v>1</v>
      </c>
      <c r="N32" s="26">
        <v>0</v>
      </c>
      <c r="O32" s="26">
        <v>0</v>
      </c>
      <c r="P32" s="26">
        <v>0</v>
      </c>
      <c r="Q32" s="27">
        <v>0</v>
      </c>
      <c r="R32" s="11"/>
    </row>
    <row r="33" spans="2:18" x14ac:dyDescent="0.2">
      <c r="B33" s="32" t="s">
        <v>241</v>
      </c>
      <c r="C33" s="29">
        <v>5</v>
      </c>
      <c r="D33" s="26">
        <v>4</v>
      </c>
      <c r="E33" s="26">
        <v>5</v>
      </c>
      <c r="F33" s="26">
        <v>1</v>
      </c>
      <c r="G33" s="26">
        <v>1</v>
      </c>
      <c r="H33" s="26">
        <v>5</v>
      </c>
      <c r="I33" s="26">
        <v>1</v>
      </c>
      <c r="J33" s="26">
        <v>1</v>
      </c>
      <c r="K33" s="26">
        <v>1</v>
      </c>
      <c r="L33" s="26">
        <v>2</v>
      </c>
      <c r="M33" s="26">
        <v>0</v>
      </c>
      <c r="N33" s="26">
        <v>0</v>
      </c>
      <c r="O33" s="26">
        <v>0</v>
      </c>
      <c r="P33" s="26">
        <v>0</v>
      </c>
      <c r="Q33" s="27">
        <v>0</v>
      </c>
      <c r="R33" s="11"/>
    </row>
    <row r="34" spans="2:18" ht="22.5" x14ac:dyDescent="0.2">
      <c r="B34" s="24" t="s">
        <v>242</v>
      </c>
      <c r="C34" s="25">
        <v>148</v>
      </c>
      <c r="D34" s="26"/>
      <c r="E34" s="26"/>
      <c r="F34" s="26"/>
      <c r="G34" s="26"/>
      <c r="H34" s="26">
        <v>0</v>
      </c>
      <c r="I34" s="26"/>
      <c r="J34" s="26"/>
      <c r="K34" s="26"/>
      <c r="L34" s="26"/>
      <c r="M34" s="26"/>
      <c r="N34" s="26"/>
      <c r="O34" s="26"/>
      <c r="P34" s="26"/>
      <c r="Q34" s="27"/>
      <c r="R34" s="11"/>
    </row>
    <row r="35" spans="2:18" x14ac:dyDescent="0.2">
      <c r="B35" s="32" t="s">
        <v>243</v>
      </c>
      <c r="C35" s="29">
        <v>4</v>
      </c>
      <c r="D35" s="26">
        <v>4</v>
      </c>
      <c r="E35" s="26">
        <v>4</v>
      </c>
      <c r="F35" s="26">
        <v>4</v>
      </c>
      <c r="G35" s="26">
        <v>4</v>
      </c>
      <c r="H35" s="26">
        <v>20</v>
      </c>
      <c r="I35" s="26">
        <v>4</v>
      </c>
      <c r="J35" s="26">
        <v>4</v>
      </c>
      <c r="K35" s="26">
        <v>4</v>
      </c>
      <c r="L35" s="26">
        <v>4</v>
      </c>
      <c r="M35" s="26">
        <v>2</v>
      </c>
      <c r="N35" s="26">
        <v>4</v>
      </c>
      <c r="O35" s="26">
        <v>4</v>
      </c>
      <c r="P35" s="26">
        <v>4</v>
      </c>
      <c r="Q35" s="27">
        <v>4</v>
      </c>
      <c r="R35" s="11"/>
    </row>
    <row r="36" spans="2:18" ht="45" x14ac:dyDescent="0.2">
      <c r="B36" s="32" t="s">
        <v>244</v>
      </c>
      <c r="C36" s="29">
        <v>12</v>
      </c>
      <c r="D36" s="26">
        <v>10</v>
      </c>
      <c r="E36" s="26">
        <v>12</v>
      </c>
      <c r="F36" s="26">
        <v>10</v>
      </c>
      <c r="G36" s="26">
        <v>12</v>
      </c>
      <c r="H36" s="26">
        <v>60</v>
      </c>
      <c r="I36" s="26">
        <v>12</v>
      </c>
      <c r="J36" s="26">
        <v>12</v>
      </c>
      <c r="K36" s="26">
        <v>12</v>
      </c>
      <c r="L36" s="26">
        <v>12</v>
      </c>
      <c r="M36" s="26">
        <v>1</v>
      </c>
      <c r="N36" s="26">
        <v>2</v>
      </c>
      <c r="O36" s="26">
        <v>2</v>
      </c>
      <c r="P36" s="26">
        <v>3</v>
      </c>
      <c r="Q36" s="27">
        <v>0</v>
      </c>
      <c r="R36" s="11"/>
    </row>
    <row r="37" spans="2:18" ht="45" x14ac:dyDescent="0.2">
      <c r="B37" s="32" t="s">
        <v>245</v>
      </c>
      <c r="C37" s="29">
        <v>15</v>
      </c>
      <c r="D37" s="26">
        <v>10</v>
      </c>
      <c r="E37" s="26">
        <v>15</v>
      </c>
      <c r="F37" s="26">
        <v>10</v>
      </c>
      <c r="G37" s="26">
        <v>15</v>
      </c>
      <c r="H37" s="26">
        <v>75</v>
      </c>
      <c r="I37" s="26">
        <v>15</v>
      </c>
      <c r="J37" s="26">
        <v>15</v>
      </c>
      <c r="K37" s="26">
        <v>15</v>
      </c>
      <c r="L37" s="26">
        <v>15</v>
      </c>
      <c r="M37" s="26">
        <v>1</v>
      </c>
      <c r="N37" s="26">
        <v>2</v>
      </c>
      <c r="O37" s="26">
        <v>2</v>
      </c>
      <c r="P37" s="26">
        <v>3</v>
      </c>
      <c r="Q37" s="27">
        <v>0</v>
      </c>
      <c r="R37" s="11"/>
    </row>
    <row r="38" spans="2:18" ht="33.75" x14ac:dyDescent="0.2">
      <c r="B38" s="32" t="s">
        <v>246</v>
      </c>
      <c r="C38" s="29">
        <v>15</v>
      </c>
      <c r="D38" s="26">
        <v>10</v>
      </c>
      <c r="E38" s="26">
        <v>15</v>
      </c>
      <c r="F38" s="26">
        <v>10</v>
      </c>
      <c r="G38" s="26">
        <v>15</v>
      </c>
      <c r="H38" s="26">
        <v>75</v>
      </c>
      <c r="I38" s="26">
        <v>15</v>
      </c>
      <c r="J38" s="26">
        <v>15</v>
      </c>
      <c r="K38" s="26">
        <v>15</v>
      </c>
      <c r="L38" s="26">
        <v>15</v>
      </c>
      <c r="M38" s="26">
        <v>4</v>
      </c>
      <c r="N38" s="26">
        <v>2</v>
      </c>
      <c r="O38" s="26">
        <v>2</v>
      </c>
      <c r="P38" s="26">
        <v>3</v>
      </c>
      <c r="Q38" s="27">
        <v>0</v>
      </c>
      <c r="R38" s="11"/>
    </row>
    <row r="39" spans="2:18" ht="56.25" x14ac:dyDescent="0.2">
      <c r="B39" s="32" t="s">
        <v>247</v>
      </c>
      <c r="C39" s="29">
        <v>15</v>
      </c>
      <c r="D39" s="26">
        <v>10</v>
      </c>
      <c r="E39" s="26">
        <v>15</v>
      </c>
      <c r="F39" s="26">
        <v>10</v>
      </c>
      <c r="G39" s="26">
        <v>15</v>
      </c>
      <c r="H39" s="26">
        <v>75</v>
      </c>
      <c r="I39" s="26">
        <v>15</v>
      </c>
      <c r="J39" s="26">
        <v>15</v>
      </c>
      <c r="K39" s="26">
        <v>15</v>
      </c>
      <c r="L39" s="26">
        <v>15</v>
      </c>
      <c r="M39" s="26">
        <v>1</v>
      </c>
      <c r="N39" s="26">
        <v>2</v>
      </c>
      <c r="O39" s="26">
        <v>2</v>
      </c>
      <c r="P39" s="26">
        <v>3</v>
      </c>
      <c r="Q39" s="27">
        <v>0</v>
      </c>
      <c r="R39" s="11"/>
    </row>
    <row r="40" spans="2:18" ht="33.75" x14ac:dyDescent="0.2">
      <c r="B40" s="32" t="s">
        <v>248</v>
      </c>
      <c r="C40" s="29">
        <v>15</v>
      </c>
      <c r="D40" s="26">
        <v>10</v>
      </c>
      <c r="E40" s="26">
        <v>15</v>
      </c>
      <c r="F40" s="26">
        <v>10</v>
      </c>
      <c r="G40" s="26">
        <v>15</v>
      </c>
      <c r="H40" s="26">
        <v>75</v>
      </c>
      <c r="I40" s="26">
        <v>15</v>
      </c>
      <c r="J40" s="26">
        <v>15</v>
      </c>
      <c r="K40" s="26">
        <v>15</v>
      </c>
      <c r="L40" s="26">
        <v>15</v>
      </c>
      <c r="M40" s="26">
        <v>4</v>
      </c>
      <c r="N40" s="26">
        <v>2</v>
      </c>
      <c r="O40" s="26">
        <v>2</v>
      </c>
      <c r="P40" s="26">
        <v>3</v>
      </c>
      <c r="Q40" s="27">
        <v>0</v>
      </c>
      <c r="R40" s="11"/>
    </row>
    <row r="41" spans="2:18" ht="33.75" x14ac:dyDescent="0.2">
      <c r="B41" s="32" t="s">
        <v>249</v>
      </c>
      <c r="C41" s="29">
        <v>13</v>
      </c>
      <c r="D41" s="26">
        <v>10</v>
      </c>
      <c r="E41" s="26">
        <v>13</v>
      </c>
      <c r="F41" s="26">
        <v>10</v>
      </c>
      <c r="G41" s="26">
        <v>13</v>
      </c>
      <c r="H41" s="26">
        <v>65</v>
      </c>
      <c r="I41" s="26">
        <v>13</v>
      </c>
      <c r="J41" s="26">
        <v>13</v>
      </c>
      <c r="K41" s="26">
        <v>13</v>
      </c>
      <c r="L41" s="26">
        <v>13</v>
      </c>
      <c r="M41" s="26">
        <v>4</v>
      </c>
      <c r="N41" s="26">
        <v>2</v>
      </c>
      <c r="O41" s="26">
        <v>2</v>
      </c>
      <c r="P41" s="26">
        <v>3</v>
      </c>
      <c r="Q41" s="27">
        <v>0</v>
      </c>
      <c r="R41" s="11"/>
    </row>
    <row r="42" spans="2:18" ht="33.75" x14ac:dyDescent="0.2">
      <c r="B42" s="32" t="s">
        <v>250</v>
      </c>
      <c r="C42" s="29">
        <v>14</v>
      </c>
      <c r="D42" s="26">
        <v>10</v>
      </c>
      <c r="E42" s="26">
        <v>14</v>
      </c>
      <c r="F42" s="26">
        <v>10</v>
      </c>
      <c r="G42" s="26">
        <v>14</v>
      </c>
      <c r="H42" s="26">
        <v>70</v>
      </c>
      <c r="I42" s="26">
        <v>14</v>
      </c>
      <c r="J42" s="26">
        <v>14</v>
      </c>
      <c r="K42" s="26">
        <v>14</v>
      </c>
      <c r="L42" s="26">
        <v>14</v>
      </c>
      <c r="M42" s="26">
        <v>4</v>
      </c>
      <c r="N42" s="26">
        <v>2</v>
      </c>
      <c r="O42" s="26">
        <v>2</v>
      </c>
      <c r="P42" s="26">
        <v>3</v>
      </c>
      <c r="Q42" s="27">
        <v>0</v>
      </c>
      <c r="R42" s="11"/>
    </row>
    <row r="43" spans="2:18" ht="22.5" x14ac:dyDescent="0.2">
      <c r="B43" s="32" t="s">
        <v>251</v>
      </c>
      <c r="C43" s="29">
        <v>15</v>
      </c>
      <c r="D43" s="26">
        <v>10</v>
      </c>
      <c r="E43" s="26">
        <v>15</v>
      </c>
      <c r="F43" s="26">
        <v>10</v>
      </c>
      <c r="G43" s="26">
        <v>15</v>
      </c>
      <c r="H43" s="26">
        <v>75</v>
      </c>
      <c r="I43" s="26">
        <v>15</v>
      </c>
      <c r="J43" s="26">
        <v>15</v>
      </c>
      <c r="K43" s="26">
        <v>15</v>
      </c>
      <c r="L43" s="26">
        <v>15</v>
      </c>
      <c r="M43" s="26">
        <v>4</v>
      </c>
      <c r="N43" s="26">
        <v>2</v>
      </c>
      <c r="O43" s="26">
        <v>2</v>
      </c>
      <c r="P43" s="26">
        <v>3</v>
      </c>
      <c r="Q43" s="27">
        <v>0</v>
      </c>
      <c r="R43" s="11"/>
    </row>
    <row r="44" spans="2:18" ht="45" x14ac:dyDescent="0.2">
      <c r="B44" s="32" t="s">
        <v>252</v>
      </c>
      <c r="C44" s="29">
        <v>15</v>
      </c>
      <c r="D44" s="26">
        <v>10</v>
      </c>
      <c r="E44" s="26">
        <v>15</v>
      </c>
      <c r="F44" s="26">
        <v>10</v>
      </c>
      <c r="G44" s="26">
        <v>15</v>
      </c>
      <c r="H44" s="26">
        <v>75</v>
      </c>
      <c r="I44" s="26">
        <v>15</v>
      </c>
      <c r="J44" s="26">
        <v>15</v>
      </c>
      <c r="K44" s="26">
        <v>15</v>
      </c>
      <c r="L44" s="26">
        <v>15</v>
      </c>
      <c r="M44" s="26">
        <v>1</v>
      </c>
      <c r="N44" s="26">
        <v>2</v>
      </c>
      <c r="O44" s="26">
        <v>2</v>
      </c>
      <c r="P44" s="26">
        <v>3</v>
      </c>
      <c r="Q44" s="27">
        <v>0</v>
      </c>
      <c r="R44" s="11"/>
    </row>
    <row r="45" spans="2:18" ht="33.75" x14ac:dyDescent="0.2">
      <c r="B45" s="32" t="s">
        <v>253</v>
      </c>
      <c r="C45" s="29">
        <v>15</v>
      </c>
      <c r="D45" s="26">
        <v>10</v>
      </c>
      <c r="E45" s="26">
        <v>15</v>
      </c>
      <c r="F45" s="26">
        <v>10</v>
      </c>
      <c r="G45" s="26">
        <v>15</v>
      </c>
      <c r="H45" s="26">
        <v>75</v>
      </c>
      <c r="I45" s="26">
        <v>15</v>
      </c>
      <c r="J45" s="26">
        <v>15</v>
      </c>
      <c r="K45" s="26">
        <v>15</v>
      </c>
      <c r="L45" s="26">
        <v>15</v>
      </c>
      <c r="M45" s="26">
        <v>4</v>
      </c>
      <c r="N45" s="26">
        <v>5</v>
      </c>
      <c r="O45" s="26">
        <v>2</v>
      </c>
      <c r="P45" s="26">
        <v>3</v>
      </c>
      <c r="Q45" s="27">
        <v>0</v>
      </c>
      <c r="R45" s="11"/>
    </row>
    <row r="46" spans="2:18" x14ac:dyDescent="0.2">
      <c r="B46" s="24" t="s">
        <v>238</v>
      </c>
      <c r="C46" s="25"/>
      <c r="D46" s="26"/>
      <c r="E46" s="26"/>
      <c r="F46" s="26"/>
      <c r="G46" s="26"/>
      <c r="H46" s="26">
        <v>0</v>
      </c>
      <c r="I46" s="26"/>
      <c r="J46" s="26"/>
      <c r="K46" s="26"/>
      <c r="L46" s="26"/>
      <c r="M46" s="26"/>
      <c r="N46" s="26"/>
      <c r="O46" s="26"/>
      <c r="P46" s="26"/>
      <c r="Q46" s="27"/>
      <c r="R46" s="11"/>
    </row>
    <row r="47" spans="2:18" x14ac:dyDescent="0.2">
      <c r="B47" s="32" t="s">
        <v>254</v>
      </c>
      <c r="C47" s="29">
        <v>1</v>
      </c>
      <c r="D47" s="26">
        <v>1</v>
      </c>
      <c r="E47" s="26">
        <v>1</v>
      </c>
      <c r="F47" s="26">
        <v>1</v>
      </c>
      <c r="G47" s="26">
        <v>1</v>
      </c>
      <c r="H47" s="26">
        <v>5</v>
      </c>
      <c r="I47" s="26">
        <v>1</v>
      </c>
      <c r="J47" s="26">
        <v>1</v>
      </c>
      <c r="K47" s="26">
        <v>1</v>
      </c>
      <c r="L47" s="26">
        <v>1</v>
      </c>
      <c r="M47" s="26">
        <v>1</v>
      </c>
      <c r="N47" s="26">
        <v>0</v>
      </c>
      <c r="O47" s="26">
        <v>1</v>
      </c>
      <c r="P47" s="26">
        <v>1</v>
      </c>
      <c r="Q47" s="27">
        <v>1</v>
      </c>
      <c r="R47" s="11"/>
    </row>
    <row r="48" spans="2:18" x14ac:dyDescent="0.2">
      <c r="B48" s="32" t="s">
        <v>240</v>
      </c>
      <c r="C48" s="29">
        <v>5</v>
      </c>
      <c r="D48" s="26">
        <v>4</v>
      </c>
      <c r="E48" s="26">
        <v>4</v>
      </c>
      <c r="F48" s="26">
        <v>1</v>
      </c>
      <c r="G48" s="26">
        <v>4</v>
      </c>
      <c r="H48" s="26">
        <v>25</v>
      </c>
      <c r="I48" s="26">
        <v>5</v>
      </c>
      <c r="J48" s="26">
        <v>5</v>
      </c>
      <c r="K48" s="26">
        <v>5</v>
      </c>
      <c r="L48" s="26">
        <v>5</v>
      </c>
      <c r="M48" s="26">
        <v>1</v>
      </c>
      <c r="N48" s="26">
        <v>0</v>
      </c>
      <c r="O48" s="26">
        <v>0</v>
      </c>
      <c r="P48" s="26">
        <v>0</v>
      </c>
      <c r="Q48" s="27">
        <v>0</v>
      </c>
      <c r="R48" s="11"/>
    </row>
    <row r="49" spans="2:18" x14ac:dyDescent="0.2">
      <c r="B49" s="32" t="s">
        <v>241</v>
      </c>
      <c r="C49" s="29">
        <v>5</v>
      </c>
      <c r="D49" s="26">
        <v>4</v>
      </c>
      <c r="E49" s="26">
        <v>4</v>
      </c>
      <c r="F49" s="26">
        <v>1</v>
      </c>
      <c r="G49" s="26">
        <v>1</v>
      </c>
      <c r="H49" s="26">
        <v>5</v>
      </c>
      <c r="I49" s="26">
        <v>1</v>
      </c>
      <c r="J49" s="26">
        <v>1</v>
      </c>
      <c r="K49" s="26">
        <v>1</v>
      </c>
      <c r="L49" s="26">
        <v>2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11"/>
    </row>
    <row r="50" spans="2:18" ht="45" x14ac:dyDescent="0.2">
      <c r="B50" s="24" t="s">
        <v>255</v>
      </c>
      <c r="C50" s="25"/>
      <c r="D50" s="26"/>
      <c r="E50" s="26"/>
      <c r="F50" s="26"/>
      <c r="G50" s="26"/>
      <c r="H50" s="26">
        <v>0</v>
      </c>
      <c r="I50" s="26"/>
      <c r="J50" s="26"/>
      <c r="K50" s="26"/>
      <c r="L50" s="26"/>
      <c r="M50" s="26"/>
      <c r="N50" s="26"/>
      <c r="O50" s="26"/>
      <c r="P50" s="26"/>
      <c r="Q50" s="27"/>
      <c r="R50" s="11"/>
    </row>
    <row r="51" spans="2:18" x14ac:dyDescent="0.2">
      <c r="B51" s="32" t="s">
        <v>256</v>
      </c>
      <c r="C51" s="29">
        <v>4</v>
      </c>
      <c r="D51" s="26">
        <v>4</v>
      </c>
      <c r="E51" s="26">
        <v>4</v>
      </c>
      <c r="F51" s="26">
        <v>4</v>
      </c>
      <c r="G51" s="26">
        <v>4</v>
      </c>
      <c r="H51" s="26">
        <v>20</v>
      </c>
      <c r="I51" s="26">
        <v>4</v>
      </c>
      <c r="J51" s="26">
        <v>4</v>
      </c>
      <c r="K51" s="26">
        <v>4</v>
      </c>
      <c r="L51" s="26">
        <v>4</v>
      </c>
      <c r="M51" s="26">
        <v>2</v>
      </c>
      <c r="N51" s="26">
        <v>4</v>
      </c>
      <c r="O51" s="26">
        <v>4</v>
      </c>
      <c r="P51" s="26">
        <v>4</v>
      </c>
      <c r="Q51" s="27">
        <v>4</v>
      </c>
      <c r="R51" s="11"/>
    </row>
    <row r="52" spans="2:18" ht="22.5" x14ac:dyDescent="0.2">
      <c r="B52" s="32" t="s">
        <v>257</v>
      </c>
      <c r="C52" s="29">
        <v>15</v>
      </c>
      <c r="D52" s="26">
        <v>10</v>
      </c>
      <c r="E52" s="26">
        <v>15</v>
      </c>
      <c r="F52" s="26">
        <v>10</v>
      </c>
      <c r="G52" s="26">
        <v>15</v>
      </c>
      <c r="H52" s="26">
        <v>75</v>
      </c>
      <c r="I52" s="26">
        <v>15</v>
      </c>
      <c r="J52" s="26">
        <v>15</v>
      </c>
      <c r="K52" s="26">
        <v>15</v>
      </c>
      <c r="L52" s="26">
        <v>15</v>
      </c>
      <c r="M52" s="26">
        <v>4</v>
      </c>
      <c r="N52" s="26">
        <v>2</v>
      </c>
      <c r="O52" s="26">
        <v>2</v>
      </c>
      <c r="P52" s="26">
        <v>1</v>
      </c>
      <c r="Q52" s="27">
        <v>0</v>
      </c>
      <c r="R52" s="11"/>
    </row>
    <row r="53" spans="2:18" ht="45" x14ac:dyDescent="0.2">
      <c r="B53" s="32" t="s">
        <v>258</v>
      </c>
      <c r="C53" s="29">
        <v>13</v>
      </c>
      <c r="D53" s="26">
        <v>10</v>
      </c>
      <c r="E53" s="26">
        <v>13</v>
      </c>
      <c r="F53" s="26">
        <v>10</v>
      </c>
      <c r="G53" s="26">
        <v>13</v>
      </c>
      <c r="H53" s="26">
        <v>65</v>
      </c>
      <c r="I53" s="26">
        <v>13</v>
      </c>
      <c r="J53" s="26">
        <v>13</v>
      </c>
      <c r="K53" s="26">
        <v>13</v>
      </c>
      <c r="L53" s="26">
        <v>13</v>
      </c>
      <c r="M53" s="26">
        <v>1</v>
      </c>
      <c r="N53" s="26">
        <v>2</v>
      </c>
      <c r="O53" s="26">
        <v>2</v>
      </c>
      <c r="P53" s="26">
        <v>1</v>
      </c>
      <c r="Q53" s="27">
        <v>0</v>
      </c>
      <c r="R53" s="11"/>
    </row>
    <row r="54" spans="2:18" ht="45" x14ac:dyDescent="0.2">
      <c r="B54" s="32" t="s">
        <v>259</v>
      </c>
      <c r="C54" s="29">
        <v>15</v>
      </c>
      <c r="D54" s="26">
        <v>10</v>
      </c>
      <c r="E54" s="26">
        <v>15</v>
      </c>
      <c r="F54" s="26">
        <v>10</v>
      </c>
      <c r="G54" s="26">
        <v>15</v>
      </c>
      <c r="H54" s="26">
        <v>75</v>
      </c>
      <c r="I54" s="26">
        <v>15</v>
      </c>
      <c r="J54" s="26">
        <v>15</v>
      </c>
      <c r="K54" s="26">
        <v>15</v>
      </c>
      <c r="L54" s="26">
        <v>15</v>
      </c>
      <c r="M54" s="26">
        <v>4</v>
      </c>
      <c r="N54" s="26">
        <v>2</v>
      </c>
      <c r="O54" s="26">
        <v>2</v>
      </c>
      <c r="P54" s="26">
        <v>2</v>
      </c>
      <c r="Q54" s="27">
        <v>0</v>
      </c>
      <c r="R54" s="11"/>
    </row>
    <row r="55" spans="2:18" ht="33.75" x14ac:dyDescent="0.2">
      <c r="B55" s="32" t="s">
        <v>260</v>
      </c>
      <c r="C55" s="29">
        <v>14</v>
      </c>
      <c r="D55" s="26">
        <v>10</v>
      </c>
      <c r="E55" s="26">
        <v>14</v>
      </c>
      <c r="F55" s="26">
        <v>10</v>
      </c>
      <c r="G55" s="26">
        <v>14</v>
      </c>
      <c r="H55" s="26">
        <v>70</v>
      </c>
      <c r="I55" s="26">
        <v>14</v>
      </c>
      <c r="J55" s="26">
        <v>14</v>
      </c>
      <c r="K55" s="26">
        <v>14</v>
      </c>
      <c r="L55" s="26">
        <v>14</v>
      </c>
      <c r="M55" s="26">
        <v>1</v>
      </c>
      <c r="N55" s="26">
        <v>2</v>
      </c>
      <c r="O55" s="26">
        <v>2</v>
      </c>
      <c r="P55" s="26">
        <v>1</v>
      </c>
      <c r="Q55" s="27">
        <v>0</v>
      </c>
      <c r="R55" s="11"/>
    </row>
    <row r="56" spans="2:18" ht="22.5" x14ac:dyDescent="0.2">
      <c r="B56" s="32" t="s">
        <v>261</v>
      </c>
      <c r="C56" s="29">
        <v>15</v>
      </c>
      <c r="D56" s="26">
        <v>10</v>
      </c>
      <c r="E56" s="26">
        <v>15</v>
      </c>
      <c r="F56" s="26">
        <v>10</v>
      </c>
      <c r="G56" s="26">
        <v>15</v>
      </c>
      <c r="H56" s="26">
        <v>75</v>
      </c>
      <c r="I56" s="26">
        <v>15</v>
      </c>
      <c r="J56" s="26">
        <v>15</v>
      </c>
      <c r="K56" s="26">
        <v>15</v>
      </c>
      <c r="L56" s="26">
        <v>15</v>
      </c>
      <c r="M56" s="26">
        <v>4</v>
      </c>
      <c r="N56" s="26">
        <v>2</v>
      </c>
      <c r="O56" s="26">
        <v>2</v>
      </c>
      <c r="P56" s="26">
        <v>1</v>
      </c>
      <c r="Q56" s="27">
        <v>0</v>
      </c>
      <c r="R56" s="11"/>
    </row>
    <row r="57" spans="2:18" ht="22.5" x14ac:dyDescent="0.2">
      <c r="B57" s="32" t="s">
        <v>262</v>
      </c>
      <c r="C57" s="29">
        <v>15</v>
      </c>
      <c r="D57" s="26">
        <v>10</v>
      </c>
      <c r="E57" s="26">
        <v>15</v>
      </c>
      <c r="F57" s="26">
        <v>10</v>
      </c>
      <c r="G57" s="26">
        <v>15</v>
      </c>
      <c r="H57" s="26">
        <v>75</v>
      </c>
      <c r="I57" s="26">
        <v>15</v>
      </c>
      <c r="J57" s="26">
        <v>15</v>
      </c>
      <c r="K57" s="26">
        <v>15</v>
      </c>
      <c r="L57" s="26">
        <v>15</v>
      </c>
      <c r="M57" s="26">
        <v>4</v>
      </c>
      <c r="N57" s="26">
        <v>2</v>
      </c>
      <c r="O57" s="26">
        <v>2</v>
      </c>
      <c r="P57" s="26">
        <v>1</v>
      </c>
      <c r="Q57" s="27">
        <v>0</v>
      </c>
      <c r="R57" s="11"/>
    </row>
    <row r="58" spans="2:18" ht="22.5" x14ac:dyDescent="0.2">
      <c r="B58" s="32" t="s">
        <v>263</v>
      </c>
      <c r="C58" s="29">
        <v>15</v>
      </c>
      <c r="D58" s="26">
        <v>10</v>
      </c>
      <c r="E58" s="26">
        <v>15</v>
      </c>
      <c r="F58" s="26">
        <v>10</v>
      </c>
      <c r="G58" s="26">
        <v>15</v>
      </c>
      <c r="H58" s="26">
        <v>75</v>
      </c>
      <c r="I58" s="26">
        <v>15</v>
      </c>
      <c r="J58" s="26">
        <v>15</v>
      </c>
      <c r="K58" s="26">
        <v>15</v>
      </c>
      <c r="L58" s="26">
        <v>15</v>
      </c>
      <c r="M58" s="26">
        <v>4</v>
      </c>
      <c r="N58" s="26">
        <v>2</v>
      </c>
      <c r="O58" s="26">
        <v>2</v>
      </c>
      <c r="P58" s="26">
        <v>1</v>
      </c>
      <c r="Q58" s="27">
        <v>0</v>
      </c>
      <c r="R58" s="11"/>
    </row>
    <row r="59" spans="2:18" ht="22.5" x14ac:dyDescent="0.2">
      <c r="B59" s="32" t="s">
        <v>264</v>
      </c>
      <c r="C59" s="29">
        <v>12</v>
      </c>
      <c r="D59" s="26">
        <v>9</v>
      </c>
      <c r="E59" s="26">
        <v>12</v>
      </c>
      <c r="F59" s="26">
        <v>10</v>
      </c>
      <c r="G59" s="26">
        <v>12</v>
      </c>
      <c r="H59" s="26">
        <v>60</v>
      </c>
      <c r="I59" s="26">
        <v>12</v>
      </c>
      <c r="J59" s="26">
        <v>12</v>
      </c>
      <c r="K59" s="26">
        <v>12</v>
      </c>
      <c r="L59" s="26">
        <v>12</v>
      </c>
      <c r="M59" s="26">
        <v>1</v>
      </c>
      <c r="N59" s="26">
        <v>2</v>
      </c>
      <c r="O59" s="26">
        <v>12</v>
      </c>
      <c r="P59" s="26">
        <v>1</v>
      </c>
      <c r="Q59" s="27">
        <v>0</v>
      </c>
      <c r="R59" s="11"/>
    </row>
    <row r="60" spans="2:18" ht="37.5" customHeight="1" x14ac:dyDescent="0.2">
      <c r="B60" s="32" t="s">
        <v>265</v>
      </c>
      <c r="C60" s="29">
        <v>15</v>
      </c>
      <c r="D60" s="26">
        <v>10</v>
      </c>
      <c r="E60" s="26">
        <v>15</v>
      </c>
      <c r="F60" s="26">
        <v>10</v>
      </c>
      <c r="G60" s="26">
        <v>15</v>
      </c>
      <c r="H60" s="26">
        <v>75</v>
      </c>
      <c r="I60" s="26">
        <v>15</v>
      </c>
      <c r="J60" s="26">
        <v>15</v>
      </c>
      <c r="K60" s="26">
        <v>15</v>
      </c>
      <c r="L60" s="26">
        <v>15</v>
      </c>
      <c r="M60" s="26">
        <v>4</v>
      </c>
      <c r="N60" s="26">
        <v>2</v>
      </c>
      <c r="O60" s="26">
        <v>5</v>
      </c>
      <c r="P60" s="26">
        <v>1</v>
      </c>
      <c r="Q60" s="27">
        <v>0</v>
      </c>
      <c r="R60" s="11"/>
    </row>
    <row r="61" spans="2:18" ht="22.5" x14ac:dyDescent="0.2">
      <c r="B61" s="32" t="s">
        <v>266</v>
      </c>
      <c r="C61" s="29">
        <v>15</v>
      </c>
      <c r="D61" s="26">
        <v>10</v>
      </c>
      <c r="E61" s="26">
        <v>15</v>
      </c>
      <c r="F61" s="26">
        <v>10</v>
      </c>
      <c r="G61" s="26">
        <v>15</v>
      </c>
      <c r="H61" s="26">
        <v>75</v>
      </c>
      <c r="I61" s="26">
        <v>15</v>
      </c>
      <c r="J61" s="26">
        <v>15</v>
      </c>
      <c r="K61" s="26">
        <v>15</v>
      </c>
      <c r="L61" s="26">
        <v>15</v>
      </c>
      <c r="M61" s="26">
        <v>4</v>
      </c>
      <c r="N61" s="26">
        <v>2</v>
      </c>
      <c r="O61" s="26">
        <v>3</v>
      </c>
      <c r="P61" s="26">
        <v>1</v>
      </c>
      <c r="Q61" s="27">
        <v>0</v>
      </c>
      <c r="R61" s="11"/>
    </row>
    <row r="62" spans="2:18" ht="22.5" x14ac:dyDescent="0.2">
      <c r="B62" s="32" t="s">
        <v>267</v>
      </c>
      <c r="C62" s="29">
        <v>14</v>
      </c>
      <c r="D62" s="26">
        <v>10</v>
      </c>
      <c r="E62" s="26">
        <v>14</v>
      </c>
      <c r="F62" s="26">
        <v>10</v>
      </c>
      <c r="G62" s="26">
        <v>14</v>
      </c>
      <c r="H62" s="26">
        <v>70</v>
      </c>
      <c r="I62" s="26">
        <v>14</v>
      </c>
      <c r="J62" s="26">
        <v>14</v>
      </c>
      <c r="K62" s="26">
        <v>14</v>
      </c>
      <c r="L62" s="26">
        <v>14</v>
      </c>
      <c r="M62" s="26">
        <v>1</v>
      </c>
      <c r="N62" s="26">
        <v>2</v>
      </c>
      <c r="O62" s="26">
        <v>2</v>
      </c>
      <c r="P62" s="26">
        <v>1</v>
      </c>
      <c r="Q62" s="27">
        <v>0</v>
      </c>
      <c r="R62" s="11"/>
    </row>
    <row r="63" spans="2:18" ht="22.5" x14ac:dyDescent="0.2">
      <c r="B63" s="32" t="s">
        <v>268</v>
      </c>
      <c r="C63" s="29">
        <v>15</v>
      </c>
      <c r="D63" s="26">
        <v>10</v>
      </c>
      <c r="E63" s="26">
        <v>15</v>
      </c>
      <c r="F63" s="26">
        <v>10</v>
      </c>
      <c r="G63" s="26">
        <v>15</v>
      </c>
      <c r="H63" s="26">
        <v>75</v>
      </c>
      <c r="I63" s="26">
        <v>15</v>
      </c>
      <c r="J63" s="26">
        <v>15</v>
      </c>
      <c r="K63" s="26">
        <v>15</v>
      </c>
      <c r="L63" s="26">
        <v>15</v>
      </c>
      <c r="M63" s="26">
        <v>4</v>
      </c>
      <c r="N63" s="26">
        <v>5</v>
      </c>
      <c r="O63" s="26">
        <v>2</v>
      </c>
      <c r="P63" s="26">
        <v>1</v>
      </c>
      <c r="Q63" s="27">
        <v>0</v>
      </c>
      <c r="R63" s="11"/>
    </row>
    <row r="64" spans="2:18" x14ac:dyDescent="0.2">
      <c r="B64" s="24" t="s">
        <v>238</v>
      </c>
      <c r="C64" s="25"/>
      <c r="D64" s="26"/>
      <c r="E64" s="26"/>
      <c r="F64" s="26"/>
      <c r="G64" s="26"/>
      <c r="H64" s="26">
        <v>0</v>
      </c>
      <c r="I64" s="26"/>
      <c r="J64" s="26"/>
      <c r="K64" s="26"/>
      <c r="L64" s="26"/>
      <c r="M64" s="26"/>
      <c r="N64" s="26"/>
      <c r="O64" s="26"/>
      <c r="P64" s="26"/>
      <c r="Q64" s="27"/>
      <c r="R64" s="11"/>
    </row>
    <row r="65" spans="2:18" x14ac:dyDescent="0.2">
      <c r="B65" s="32" t="s">
        <v>269</v>
      </c>
      <c r="C65" s="29">
        <v>1</v>
      </c>
      <c r="D65" s="26">
        <v>1</v>
      </c>
      <c r="E65" s="26">
        <v>1</v>
      </c>
      <c r="F65" s="26">
        <v>1</v>
      </c>
      <c r="G65" s="26">
        <v>1</v>
      </c>
      <c r="H65" s="26">
        <v>5</v>
      </c>
      <c r="I65" s="26">
        <v>1</v>
      </c>
      <c r="J65" s="26">
        <v>1</v>
      </c>
      <c r="K65" s="26">
        <v>1</v>
      </c>
      <c r="L65" s="26">
        <v>1</v>
      </c>
      <c r="M65" s="26">
        <v>1</v>
      </c>
      <c r="N65" s="26">
        <v>0</v>
      </c>
      <c r="O65" s="26">
        <v>1</v>
      </c>
      <c r="P65" s="26">
        <v>1</v>
      </c>
      <c r="Q65" s="27">
        <v>1</v>
      </c>
      <c r="R65" s="11"/>
    </row>
    <row r="66" spans="2:18" x14ac:dyDescent="0.2">
      <c r="B66" s="32" t="s">
        <v>240</v>
      </c>
      <c r="C66" s="29">
        <v>3</v>
      </c>
      <c r="D66" s="26">
        <v>3</v>
      </c>
      <c r="E66" s="26">
        <v>3</v>
      </c>
      <c r="F66" s="26">
        <v>1</v>
      </c>
      <c r="G66" s="26">
        <v>2</v>
      </c>
      <c r="H66" s="26">
        <v>15</v>
      </c>
      <c r="I66" s="26">
        <v>3</v>
      </c>
      <c r="J66" s="26">
        <v>3</v>
      </c>
      <c r="K66" s="26">
        <v>3</v>
      </c>
      <c r="L66" s="26">
        <v>3</v>
      </c>
      <c r="M66" s="26">
        <v>1</v>
      </c>
      <c r="N66" s="26">
        <v>0</v>
      </c>
      <c r="O66" s="26">
        <v>0</v>
      </c>
      <c r="P66" s="26">
        <v>0</v>
      </c>
      <c r="Q66" s="27">
        <v>0</v>
      </c>
      <c r="R66" s="11"/>
    </row>
    <row r="67" spans="2:18" x14ac:dyDescent="0.2">
      <c r="B67" s="32" t="s">
        <v>241</v>
      </c>
      <c r="C67" s="29">
        <v>5</v>
      </c>
      <c r="D67" s="26">
        <v>5</v>
      </c>
      <c r="E67" s="26">
        <v>4</v>
      </c>
      <c r="F67" s="26">
        <v>1</v>
      </c>
      <c r="G67" s="26">
        <v>1</v>
      </c>
      <c r="H67" s="26">
        <v>5</v>
      </c>
      <c r="I67" s="26">
        <v>1</v>
      </c>
      <c r="J67" s="26">
        <v>1</v>
      </c>
      <c r="K67" s="26">
        <v>1</v>
      </c>
      <c r="L67" s="26">
        <v>1</v>
      </c>
      <c r="M67" s="26">
        <v>0</v>
      </c>
      <c r="N67" s="26">
        <v>0</v>
      </c>
      <c r="O67" s="26">
        <v>0</v>
      </c>
      <c r="P67" s="26">
        <v>0</v>
      </c>
      <c r="Q67" s="27">
        <v>0</v>
      </c>
      <c r="R67" s="11"/>
    </row>
    <row r="68" spans="2:18" ht="45" x14ac:dyDescent="0.2">
      <c r="B68" s="24" t="s">
        <v>270</v>
      </c>
      <c r="C68" s="25"/>
      <c r="D68" s="26"/>
      <c r="E68" s="26"/>
      <c r="F68" s="26"/>
      <c r="G68" s="26"/>
      <c r="H68" s="26">
        <v>0</v>
      </c>
      <c r="I68" s="26"/>
      <c r="J68" s="26"/>
      <c r="K68" s="26"/>
      <c r="L68" s="26"/>
      <c r="M68" s="26"/>
      <c r="N68" s="26"/>
      <c r="O68" s="26"/>
      <c r="P68" s="26"/>
      <c r="Q68" s="27"/>
      <c r="R68" s="11"/>
    </row>
    <row r="69" spans="2:18" x14ac:dyDescent="0.2">
      <c r="B69" s="32" t="s">
        <v>271</v>
      </c>
      <c r="C69" s="29">
        <v>6</v>
      </c>
      <c r="D69" s="26">
        <v>6</v>
      </c>
      <c r="E69" s="26">
        <v>6</v>
      </c>
      <c r="F69" s="26">
        <v>6</v>
      </c>
      <c r="G69" s="26">
        <v>6</v>
      </c>
      <c r="H69" s="26">
        <v>30</v>
      </c>
      <c r="I69" s="26">
        <v>6</v>
      </c>
      <c r="J69" s="26">
        <v>6</v>
      </c>
      <c r="K69" s="26">
        <v>6</v>
      </c>
      <c r="L69" s="26">
        <v>6</v>
      </c>
      <c r="M69" s="26">
        <v>2</v>
      </c>
      <c r="N69" s="26">
        <v>0</v>
      </c>
      <c r="O69" s="26">
        <v>6</v>
      </c>
      <c r="P69" s="26">
        <v>1</v>
      </c>
      <c r="Q69" s="27">
        <v>6</v>
      </c>
      <c r="R69" s="11"/>
    </row>
    <row r="70" spans="2:18" x14ac:dyDescent="0.2">
      <c r="B70" s="32" t="s">
        <v>272</v>
      </c>
      <c r="C70" s="29">
        <v>13</v>
      </c>
      <c r="D70" s="26">
        <v>9</v>
      </c>
      <c r="E70" s="26">
        <v>13</v>
      </c>
      <c r="F70" s="26">
        <v>10</v>
      </c>
      <c r="G70" s="26">
        <v>13</v>
      </c>
      <c r="H70" s="26">
        <v>65</v>
      </c>
      <c r="I70" s="26">
        <v>13</v>
      </c>
      <c r="J70" s="26">
        <v>13</v>
      </c>
      <c r="K70" s="26">
        <v>13</v>
      </c>
      <c r="L70" s="26">
        <v>13</v>
      </c>
      <c r="M70" s="26">
        <v>4</v>
      </c>
      <c r="N70" s="26">
        <v>2</v>
      </c>
      <c r="O70" s="26">
        <v>2</v>
      </c>
      <c r="P70" s="26">
        <v>1</v>
      </c>
      <c r="Q70" s="27">
        <v>0</v>
      </c>
      <c r="R70" s="11"/>
    </row>
    <row r="71" spans="2:18" ht="36.75" customHeight="1" x14ac:dyDescent="0.2">
      <c r="B71" s="32" t="s">
        <v>273</v>
      </c>
      <c r="C71" s="29">
        <v>15</v>
      </c>
      <c r="D71" s="26">
        <v>10</v>
      </c>
      <c r="E71" s="26">
        <v>15</v>
      </c>
      <c r="F71" s="26">
        <v>10</v>
      </c>
      <c r="G71" s="26">
        <v>15</v>
      </c>
      <c r="H71" s="26">
        <v>75</v>
      </c>
      <c r="I71" s="26">
        <v>15</v>
      </c>
      <c r="J71" s="26">
        <v>15</v>
      </c>
      <c r="K71" s="26">
        <v>15</v>
      </c>
      <c r="L71" s="26">
        <v>15</v>
      </c>
      <c r="M71" s="26">
        <v>1</v>
      </c>
      <c r="N71" s="26">
        <v>2</v>
      </c>
      <c r="O71" s="26">
        <v>2</v>
      </c>
      <c r="P71" s="26">
        <v>1</v>
      </c>
      <c r="Q71" s="27">
        <v>0</v>
      </c>
      <c r="R71" s="11"/>
    </row>
    <row r="72" spans="2:18" ht="47.25" customHeight="1" x14ac:dyDescent="0.2">
      <c r="B72" s="32" t="s">
        <v>274</v>
      </c>
      <c r="C72" s="29">
        <v>15</v>
      </c>
      <c r="D72" s="26">
        <v>10</v>
      </c>
      <c r="E72" s="26">
        <v>15</v>
      </c>
      <c r="F72" s="26">
        <v>10</v>
      </c>
      <c r="G72" s="26">
        <v>15</v>
      </c>
      <c r="H72" s="26">
        <v>75</v>
      </c>
      <c r="I72" s="26">
        <v>15</v>
      </c>
      <c r="J72" s="26">
        <v>15</v>
      </c>
      <c r="K72" s="26">
        <v>15</v>
      </c>
      <c r="L72" s="26">
        <v>15</v>
      </c>
      <c r="M72" s="26">
        <v>1</v>
      </c>
      <c r="N72" s="26">
        <v>2</v>
      </c>
      <c r="O72" s="26">
        <v>2</v>
      </c>
      <c r="P72" s="26">
        <v>1</v>
      </c>
      <c r="Q72" s="27">
        <v>15</v>
      </c>
      <c r="R72" s="11"/>
    </row>
    <row r="73" spans="2:18" ht="46.5" customHeight="1" x14ac:dyDescent="0.2">
      <c r="B73" s="32" t="s">
        <v>275</v>
      </c>
      <c r="C73" s="29">
        <v>15</v>
      </c>
      <c r="D73" s="26">
        <v>10</v>
      </c>
      <c r="E73" s="26">
        <v>10</v>
      </c>
      <c r="F73" s="26">
        <v>10</v>
      </c>
      <c r="G73" s="26">
        <v>15</v>
      </c>
      <c r="H73" s="26">
        <v>75</v>
      </c>
      <c r="I73" s="26">
        <v>15</v>
      </c>
      <c r="J73" s="26">
        <v>15</v>
      </c>
      <c r="K73" s="26">
        <v>15</v>
      </c>
      <c r="L73" s="26">
        <v>15</v>
      </c>
      <c r="M73" s="26">
        <v>1</v>
      </c>
      <c r="N73" s="26">
        <v>2</v>
      </c>
      <c r="O73" s="26">
        <v>2</v>
      </c>
      <c r="P73" s="26">
        <v>1</v>
      </c>
      <c r="Q73" s="27">
        <v>15</v>
      </c>
      <c r="R73" s="11"/>
    </row>
    <row r="74" spans="2:18" ht="45" x14ac:dyDescent="0.2">
      <c r="B74" s="32" t="s">
        <v>276</v>
      </c>
      <c r="C74" s="29">
        <v>15</v>
      </c>
      <c r="D74" s="26">
        <v>10</v>
      </c>
      <c r="E74" s="26">
        <v>10</v>
      </c>
      <c r="F74" s="26">
        <v>10</v>
      </c>
      <c r="G74" s="26">
        <v>15</v>
      </c>
      <c r="H74" s="26">
        <v>75</v>
      </c>
      <c r="I74" s="26">
        <v>15</v>
      </c>
      <c r="J74" s="26">
        <v>15</v>
      </c>
      <c r="K74" s="26">
        <v>15</v>
      </c>
      <c r="L74" s="26">
        <v>15</v>
      </c>
      <c r="M74" s="26">
        <v>1</v>
      </c>
      <c r="N74" s="26">
        <v>2</v>
      </c>
      <c r="O74" s="26">
        <v>2</v>
      </c>
      <c r="P74" s="26">
        <v>1</v>
      </c>
      <c r="Q74" s="27">
        <v>13</v>
      </c>
      <c r="R74" s="11"/>
    </row>
    <row r="75" spans="2:18" ht="45" x14ac:dyDescent="0.2">
      <c r="B75" s="32" t="s">
        <v>277</v>
      </c>
      <c r="C75" s="29">
        <v>13</v>
      </c>
      <c r="D75" s="26">
        <v>10</v>
      </c>
      <c r="E75" s="26">
        <v>10</v>
      </c>
      <c r="F75" s="26">
        <v>10</v>
      </c>
      <c r="G75" s="26">
        <v>13</v>
      </c>
      <c r="H75" s="26">
        <v>65</v>
      </c>
      <c r="I75" s="26">
        <v>13</v>
      </c>
      <c r="J75" s="26">
        <v>13</v>
      </c>
      <c r="K75" s="26">
        <v>13</v>
      </c>
      <c r="L75" s="26">
        <v>13</v>
      </c>
      <c r="M75" s="26">
        <v>1</v>
      </c>
      <c r="N75" s="26">
        <v>2</v>
      </c>
      <c r="O75" s="26">
        <v>2</v>
      </c>
      <c r="P75" s="26">
        <v>1</v>
      </c>
      <c r="Q75" s="27">
        <v>13</v>
      </c>
      <c r="R75" s="11"/>
    </row>
    <row r="76" spans="2:18" ht="47.25" customHeight="1" x14ac:dyDescent="0.2">
      <c r="B76" s="32" t="s">
        <v>278</v>
      </c>
      <c r="C76" s="29">
        <v>15</v>
      </c>
      <c r="D76" s="26">
        <v>10</v>
      </c>
      <c r="E76" s="26">
        <v>10</v>
      </c>
      <c r="F76" s="26">
        <v>10</v>
      </c>
      <c r="G76" s="26">
        <v>15</v>
      </c>
      <c r="H76" s="26">
        <v>75</v>
      </c>
      <c r="I76" s="26">
        <v>15</v>
      </c>
      <c r="J76" s="26">
        <v>15</v>
      </c>
      <c r="K76" s="26">
        <v>15</v>
      </c>
      <c r="L76" s="26">
        <v>15</v>
      </c>
      <c r="M76" s="26">
        <v>4</v>
      </c>
      <c r="N76" s="26">
        <v>2</v>
      </c>
      <c r="O76" s="26">
        <v>15</v>
      </c>
      <c r="P76" s="26">
        <v>1</v>
      </c>
      <c r="Q76" s="27">
        <v>0</v>
      </c>
      <c r="R76" s="11"/>
    </row>
    <row r="77" spans="2:18" ht="33.75" x14ac:dyDescent="0.2">
      <c r="B77" s="32" t="s">
        <v>279</v>
      </c>
      <c r="C77" s="29">
        <v>15</v>
      </c>
      <c r="D77" s="26">
        <v>10</v>
      </c>
      <c r="E77" s="26">
        <v>10</v>
      </c>
      <c r="F77" s="26">
        <v>10</v>
      </c>
      <c r="G77" s="26">
        <v>15</v>
      </c>
      <c r="H77" s="26">
        <v>75</v>
      </c>
      <c r="I77" s="26">
        <v>15</v>
      </c>
      <c r="J77" s="26">
        <v>15</v>
      </c>
      <c r="K77" s="26">
        <v>15</v>
      </c>
      <c r="L77" s="26">
        <v>15</v>
      </c>
      <c r="M77" s="26">
        <v>1</v>
      </c>
      <c r="N77" s="26">
        <v>2</v>
      </c>
      <c r="O77" s="26">
        <v>15</v>
      </c>
      <c r="P77" s="26">
        <v>1</v>
      </c>
      <c r="Q77" s="27">
        <v>0</v>
      </c>
      <c r="R77" s="11"/>
    </row>
    <row r="78" spans="2:18" ht="45" x14ac:dyDescent="0.2">
      <c r="B78" s="32" t="s">
        <v>280</v>
      </c>
      <c r="C78" s="29">
        <v>13</v>
      </c>
      <c r="D78" s="26">
        <v>10</v>
      </c>
      <c r="E78" s="26">
        <v>10</v>
      </c>
      <c r="F78" s="26">
        <v>10</v>
      </c>
      <c r="G78" s="26">
        <v>13</v>
      </c>
      <c r="H78" s="26">
        <v>65</v>
      </c>
      <c r="I78" s="26">
        <v>13</v>
      </c>
      <c r="J78" s="26">
        <v>13</v>
      </c>
      <c r="K78" s="26">
        <v>13</v>
      </c>
      <c r="L78" s="26">
        <v>13</v>
      </c>
      <c r="M78" s="26">
        <v>1</v>
      </c>
      <c r="N78" s="26">
        <v>2</v>
      </c>
      <c r="O78" s="26">
        <v>13</v>
      </c>
      <c r="P78" s="26">
        <v>1</v>
      </c>
      <c r="Q78" s="27">
        <v>13</v>
      </c>
      <c r="R78" s="11"/>
    </row>
    <row r="79" spans="2:18" ht="33.75" x14ac:dyDescent="0.2">
      <c r="B79" s="32" t="s">
        <v>281</v>
      </c>
      <c r="C79" s="29">
        <v>15</v>
      </c>
      <c r="D79" s="26">
        <v>10</v>
      </c>
      <c r="E79" s="26">
        <v>5</v>
      </c>
      <c r="F79" s="26">
        <v>8</v>
      </c>
      <c r="G79" s="26">
        <v>15</v>
      </c>
      <c r="H79" s="26">
        <v>75</v>
      </c>
      <c r="I79" s="26">
        <v>15</v>
      </c>
      <c r="J79" s="26">
        <v>15</v>
      </c>
      <c r="K79" s="26">
        <v>15</v>
      </c>
      <c r="L79" s="26">
        <v>15</v>
      </c>
      <c r="M79" s="26">
        <v>3</v>
      </c>
      <c r="N79" s="26">
        <v>2</v>
      </c>
      <c r="O79" s="26">
        <v>15</v>
      </c>
      <c r="P79" s="26">
        <v>1</v>
      </c>
      <c r="Q79" s="27">
        <v>15</v>
      </c>
      <c r="R79" s="11"/>
    </row>
    <row r="80" spans="2:18" ht="33.75" x14ac:dyDescent="0.2">
      <c r="B80" s="32" t="s">
        <v>282</v>
      </c>
      <c r="C80" s="29">
        <v>15</v>
      </c>
      <c r="D80" s="26">
        <v>10</v>
      </c>
      <c r="E80" s="26">
        <v>5</v>
      </c>
      <c r="F80" s="26">
        <v>8</v>
      </c>
      <c r="G80" s="26">
        <v>15</v>
      </c>
      <c r="H80" s="26">
        <v>75</v>
      </c>
      <c r="I80" s="26">
        <v>15</v>
      </c>
      <c r="J80" s="26">
        <v>15</v>
      </c>
      <c r="K80" s="26">
        <v>15</v>
      </c>
      <c r="L80" s="26">
        <v>15</v>
      </c>
      <c r="M80" s="26">
        <v>3</v>
      </c>
      <c r="N80" s="26">
        <v>13</v>
      </c>
      <c r="O80" s="26">
        <v>13</v>
      </c>
      <c r="P80" s="26">
        <v>1</v>
      </c>
      <c r="Q80" s="27">
        <v>0</v>
      </c>
      <c r="R80" s="11"/>
    </row>
    <row r="81" spans="2:18" x14ac:dyDescent="0.2">
      <c r="B81" s="32" t="s">
        <v>283</v>
      </c>
      <c r="C81" s="29">
        <v>1</v>
      </c>
      <c r="D81" s="26">
        <v>1</v>
      </c>
      <c r="E81" s="26">
        <v>1</v>
      </c>
      <c r="F81" s="26">
        <v>1</v>
      </c>
      <c r="G81" s="26">
        <v>1</v>
      </c>
      <c r="H81" s="26">
        <v>5</v>
      </c>
      <c r="I81" s="26">
        <v>1</v>
      </c>
      <c r="J81" s="26">
        <v>1</v>
      </c>
      <c r="K81" s="26">
        <v>1</v>
      </c>
      <c r="L81" s="26">
        <v>1</v>
      </c>
      <c r="M81" s="26"/>
      <c r="N81" s="26">
        <v>0</v>
      </c>
      <c r="O81" s="26">
        <v>1</v>
      </c>
      <c r="P81" s="26">
        <v>1</v>
      </c>
      <c r="Q81" s="27">
        <v>1</v>
      </c>
      <c r="R81" s="11"/>
    </row>
    <row r="82" spans="2:18" x14ac:dyDescent="0.2">
      <c r="B82" s="24" t="s">
        <v>210</v>
      </c>
      <c r="C82" s="25"/>
      <c r="D82" s="26"/>
      <c r="E82" s="26"/>
      <c r="F82" s="26"/>
      <c r="G82" s="26"/>
      <c r="H82" s="26">
        <v>0</v>
      </c>
      <c r="I82" s="26"/>
      <c r="J82" s="26"/>
      <c r="K82" s="26"/>
      <c r="L82" s="26"/>
      <c r="M82" s="26"/>
      <c r="N82" s="26"/>
      <c r="O82" s="26"/>
      <c r="P82" s="26"/>
      <c r="Q82" s="27"/>
      <c r="R82" s="11"/>
    </row>
    <row r="83" spans="2:18" x14ac:dyDescent="0.2">
      <c r="B83" s="32" t="s">
        <v>211</v>
      </c>
      <c r="C83" s="29">
        <v>2</v>
      </c>
      <c r="D83" s="26">
        <v>2</v>
      </c>
      <c r="E83" s="26">
        <v>2</v>
      </c>
      <c r="F83" s="26">
        <v>2</v>
      </c>
      <c r="G83" s="26">
        <v>2</v>
      </c>
      <c r="H83" s="26">
        <v>10</v>
      </c>
      <c r="I83" s="26">
        <v>2</v>
      </c>
      <c r="J83" s="26">
        <v>2</v>
      </c>
      <c r="K83" s="26">
        <v>2</v>
      </c>
      <c r="L83" s="26">
        <v>2</v>
      </c>
      <c r="M83" s="26">
        <v>1</v>
      </c>
      <c r="N83" s="26">
        <v>0</v>
      </c>
      <c r="O83" s="26">
        <v>2</v>
      </c>
      <c r="P83" s="26">
        <v>0</v>
      </c>
      <c r="Q83" s="27">
        <v>2</v>
      </c>
      <c r="R83" s="11"/>
    </row>
    <row r="84" spans="2:18" x14ac:dyDescent="0.2">
      <c r="B84" s="32" t="s">
        <v>158</v>
      </c>
      <c r="C84" s="29">
        <v>10</v>
      </c>
      <c r="D84" s="26">
        <v>5</v>
      </c>
      <c r="E84" s="26">
        <v>8</v>
      </c>
      <c r="F84" s="26">
        <v>5</v>
      </c>
      <c r="G84" s="26">
        <v>8</v>
      </c>
      <c r="H84" s="26">
        <v>50</v>
      </c>
      <c r="I84" s="26">
        <v>10</v>
      </c>
      <c r="J84" s="26">
        <v>10</v>
      </c>
      <c r="K84" s="26">
        <v>10</v>
      </c>
      <c r="L84" s="26">
        <v>10</v>
      </c>
      <c r="M84" s="26">
        <v>2</v>
      </c>
      <c r="N84" s="26">
        <v>0</v>
      </c>
      <c r="O84" s="26">
        <v>5</v>
      </c>
      <c r="P84" s="26">
        <v>0</v>
      </c>
      <c r="Q84" s="27">
        <v>0</v>
      </c>
      <c r="R84" s="11"/>
    </row>
    <row r="85" spans="2:18" x14ac:dyDescent="0.2">
      <c r="B85" s="32" t="s">
        <v>161</v>
      </c>
      <c r="C85" s="29">
        <v>10</v>
      </c>
      <c r="D85" s="26">
        <v>5</v>
      </c>
      <c r="E85" s="26">
        <v>8</v>
      </c>
      <c r="F85" s="26">
        <v>5</v>
      </c>
      <c r="G85" s="26">
        <v>7</v>
      </c>
      <c r="H85" s="26">
        <v>50</v>
      </c>
      <c r="I85" s="26">
        <v>10</v>
      </c>
      <c r="J85" s="26">
        <v>10</v>
      </c>
      <c r="K85" s="26">
        <v>10</v>
      </c>
      <c r="L85" s="26">
        <v>10</v>
      </c>
      <c r="M85" s="26">
        <v>2</v>
      </c>
      <c r="N85" s="26">
        <v>0</v>
      </c>
      <c r="O85" s="26">
        <v>0</v>
      </c>
      <c r="P85" s="26">
        <v>0</v>
      </c>
      <c r="Q85" s="27">
        <v>0</v>
      </c>
      <c r="R85" s="11"/>
    </row>
    <row r="86" spans="2:18" x14ac:dyDescent="0.2">
      <c r="B86" s="32" t="s">
        <v>212</v>
      </c>
      <c r="C86" s="29">
        <v>10</v>
      </c>
      <c r="D86" s="26">
        <v>5</v>
      </c>
      <c r="E86" s="26">
        <v>10</v>
      </c>
      <c r="F86" s="26">
        <v>1</v>
      </c>
      <c r="G86" s="26">
        <v>5</v>
      </c>
      <c r="H86" s="26">
        <v>0</v>
      </c>
      <c r="I86" s="26">
        <v>0</v>
      </c>
      <c r="J86" s="26">
        <v>0</v>
      </c>
      <c r="K86" s="26">
        <v>10</v>
      </c>
      <c r="L86" s="26">
        <v>10</v>
      </c>
      <c r="M86" s="26">
        <v>2</v>
      </c>
      <c r="N86" s="26">
        <v>0</v>
      </c>
      <c r="O86" s="26">
        <v>0</v>
      </c>
      <c r="P86" s="26">
        <v>0</v>
      </c>
      <c r="Q86" s="27">
        <v>0</v>
      </c>
      <c r="R86" s="11"/>
    </row>
    <row r="87" spans="2:18" x14ac:dyDescent="0.2">
      <c r="B87" s="24" t="s">
        <v>213</v>
      </c>
      <c r="C87" s="25"/>
      <c r="D87" s="26"/>
      <c r="E87" s="26"/>
      <c r="F87" s="26"/>
      <c r="G87" s="26"/>
      <c r="H87" s="26">
        <v>0</v>
      </c>
      <c r="I87" s="26"/>
      <c r="J87" s="26"/>
      <c r="K87" s="26"/>
      <c r="L87" s="26"/>
      <c r="M87" s="26"/>
      <c r="N87" s="26"/>
      <c r="O87" s="26"/>
      <c r="P87" s="26"/>
      <c r="Q87" s="27"/>
      <c r="R87" s="11"/>
    </row>
    <row r="88" spans="2:18" ht="22.5" x14ac:dyDescent="0.2">
      <c r="B88" s="32" t="s">
        <v>214</v>
      </c>
      <c r="C88" s="29">
        <v>5</v>
      </c>
      <c r="D88" s="26">
        <v>3</v>
      </c>
      <c r="E88" s="26">
        <v>0</v>
      </c>
      <c r="F88" s="26">
        <v>5</v>
      </c>
      <c r="G88" s="26">
        <v>5</v>
      </c>
      <c r="H88" s="26">
        <v>25</v>
      </c>
      <c r="I88" s="26">
        <v>5</v>
      </c>
      <c r="J88" s="26">
        <v>5</v>
      </c>
      <c r="K88" s="26">
        <v>0</v>
      </c>
      <c r="L88" s="26">
        <v>0</v>
      </c>
      <c r="M88" s="26">
        <v>1</v>
      </c>
      <c r="N88" s="26">
        <v>5</v>
      </c>
      <c r="O88" s="26">
        <v>0</v>
      </c>
      <c r="P88" s="26">
        <v>0</v>
      </c>
      <c r="Q88" s="27">
        <v>0</v>
      </c>
      <c r="R88" s="11"/>
    </row>
    <row r="89" spans="2:18" x14ac:dyDescent="0.2">
      <c r="B89" s="32" t="s">
        <v>215</v>
      </c>
      <c r="C89" s="29">
        <v>5</v>
      </c>
      <c r="D89" s="26">
        <v>5</v>
      </c>
      <c r="E89" s="26">
        <v>1</v>
      </c>
      <c r="F89" s="26">
        <v>1</v>
      </c>
      <c r="G89" s="26">
        <v>0</v>
      </c>
      <c r="H89" s="26">
        <v>25</v>
      </c>
      <c r="I89" s="26">
        <v>5</v>
      </c>
      <c r="J89" s="26">
        <v>5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7">
        <v>0</v>
      </c>
      <c r="R89" s="11"/>
    </row>
    <row r="90" spans="2:18" x14ac:dyDescent="0.2">
      <c r="B90" s="32" t="s">
        <v>216</v>
      </c>
      <c r="C90" s="29">
        <v>65</v>
      </c>
      <c r="D90" s="26">
        <v>10</v>
      </c>
      <c r="E90" s="26">
        <v>19</v>
      </c>
      <c r="F90" s="26">
        <v>10</v>
      </c>
      <c r="G90" s="26">
        <v>10</v>
      </c>
      <c r="H90" s="26">
        <v>50</v>
      </c>
      <c r="I90" s="26">
        <v>10</v>
      </c>
      <c r="J90" s="26">
        <v>10</v>
      </c>
      <c r="K90" s="26">
        <v>15</v>
      </c>
      <c r="L90" s="26">
        <v>15</v>
      </c>
      <c r="M90" s="26">
        <v>1</v>
      </c>
      <c r="N90" s="26">
        <v>5</v>
      </c>
      <c r="O90" s="26">
        <v>0</v>
      </c>
      <c r="P90" s="26">
        <v>0</v>
      </c>
      <c r="Q90" s="27">
        <v>0</v>
      </c>
      <c r="R90" s="11"/>
    </row>
    <row r="91" spans="2:18" x14ac:dyDescent="0.2">
      <c r="B91" s="32" t="s">
        <v>217</v>
      </c>
      <c r="C91" s="29">
        <v>5</v>
      </c>
      <c r="D91" s="26">
        <v>5</v>
      </c>
      <c r="E91" s="26">
        <v>2</v>
      </c>
      <c r="F91" s="26">
        <v>3</v>
      </c>
      <c r="G91" s="26">
        <v>2</v>
      </c>
      <c r="H91" s="26">
        <v>25</v>
      </c>
      <c r="I91" s="26">
        <v>5</v>
      </c>
      <c r="J91" s="26">
        <v>5</v>
      </c>
      <c r="K91" s="26">
        <v>5</v>
      </c>
      <c r="L91" s="26">
        <v>5</v>
      </c>
      <c r="M91" s="26">
        <v>1</v>
      </c>
      <c r="N91" s="26">
        <v>0</v>
      </c>
      <c r="O91" s="26">
        <v>0</v>
      </c>
      <c r="P91" s="26">
        <v>0</v>
      </c>
      <c r="Q91" s="27">
        <v>0</v>
      </c>
      <c r="R91" s="11"/>
    </row>
    <row r="92" spans="2:18" ht="13.5" thickBot="1" x14ac:dyDescent="0.25">
      <c r="B92" s="33" t="s">
        <v>176</v>
      </c>
      <c r="C92" s="34">
        <v>257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6">
        <v>0</v>
      </c>
      <c r="R92" s="11"/>
    </row>
    <row r="93" spans="2:18" x14ac:dyDescent="0.2">
      <c r="B93" s="11"/>
      <c r="C93" s="1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</sheetData>
  <mergeCells count="4">
    <mergeCell ref="B4:C4"/>
    <mergeCell ref="B5:C5"/>
    <mergeCell ref="B6:C6"/>
    <mergeCell ref="L1:Q1"/>
  </mergeCells>
  <printOptions headings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9CAE-8BAD-4DB2-9773-0F83E12C2680}">
  <dimension ref="A1:A101"/>
  <sheetViews>
    <sheetView workbookViewId="0">
      <selection sqref="A1:A65"/>
    </sheetView>
  </sheetViews>
  <sheetFormatPr defaultRowHeight="12" x14ac:dyDescent="0.2"/>
  <cols>
    <col min="1" max="1" width="45" style="11" customWidth="1"/>
    <col min="2" max="16384" width="9.140625" style="42"/>
  </cols>
  <sheetData>
    <row r="1" spans="1:1" ht="45" x14ac:dyDescent="0.2">
      <c r="A1" s="43" t="s">
        <v>225</v>
      </c>
    </row>
    <row r="2" spans="1:1" x14ac:dyDescent="0.2">
      <c r="A2" s="44" t="s">
        <v>226</v>
      </c>
    </row>
    <row r="3" spans="1:1" ht="33.75" x14ac:dyDescent="0.2">
      <c r="A3" s="44" t="s">
        <v>227</v>
      </c>
    </row>
    <row r="4" spans="1:1" ht="22.5" x14ac:dyDescent="0.2">
      <c r="A4" s="44" t="s">
        <v>228</v>
      </c>
    </row>
    <row r="5" spans="1:1" x14ac:dyDescent="0.2">
      <c r="A5" s="44" t="s">
        <v>229</v>
      </c>
    </row>
    <row r="6" spans="1:1" ht="22.5" x14ac:dyDescent="0.2">
      <c r="A6" s="44" t="s">
        <v>230</v>
      </c>
    </row>
    <row r="7" spans="1:1" ht="22.5" x14ac:dyDescent="0.2">
      <c r="A7" s="44" t="s">
        <v>231</v>
      </c>
    </row>
    <row r="8" spans="1:1" ht="33.75" x14ac:dyDescent="0.2">
      <c r="A8" s="44" t="s">
        <v>232</v>
      </c>
    </row>
    <row r="9" spans="1:1" ht="45" x14ac:dyDescent="0.2">
      <c r="A9" s="44" t="s">
        <v>233</v>
      </c>
    </row>
    <row r="10" spans="1:1" ht="45" x14ac:dyDescent="0.2">
      <c r="A10" s="44" t="s">
        <v>234</v>
      </c>
    </row>
    <row r="11" spans="1:1" ht="33.75" x14ac:dyDescent="0.2">
      <c r="A11" s="44" t="s">
        <v>235</v>
      </c>
    </row>
    <row r="12" spans="1:1" ht="22.5" x14ac:dyDescent="0.2">
      <c r="A12" s="44" t="s">
        <v>236</v>
      </c>
    </row>
    <row r="13" spans="1:1" ht="22.5" x14ac:dyDescent="0.2">
      <c r="A13" s="44" t="s">
        <v>237</v>
      </c>
    </row>
    <row r="14" spans="1:1" x14ac:dyDescent="0.2">
      <c r="A14" s="43" t="s">
        <v>238</v>
      </c>
    </row>
    <row r="15" spans="1:1" x14ac:dyDescent="0.2">
      <c r="A15" s="44" t="s">
        <v>239</v>
      </c>
    </row>
    <row r="16" spans="1:1" x14ac:dyDescent="0.2">
      <c r="A16" s="44" t="s">
        <v>240</v>
      </c>
    </row>
    <row r="17" spans="1:1" x14ac:dyDescent="0.2">
      <c r="A17" s="44" t="s">
        <v>241</v>
      </c>
    </row>
    <row r="18" spans="1:1" ht="22.5" x14ac:dyDescent="0.2">
      <c r="A18" s="43" t="s">
        <v>242</v>
      </c>
    </row>
    <row r="19" spans="1:1" x14ac:dyDescent="0.2">
      <c r="A19" s="44" t="s">
        <v>243</v>
      </c>
    </row>
    <row r="20" spans="1:1" ht="33.75" x14ac:dyDescent="0.2">
      <c r="A20" s="44" t="s">
        <v>244</v>
      </c>
    </row>
    <row r="21" spans="1:1" ht="33.75" x14ac:dyDescent="0.2">
      <c r="A21" s="44" t="s">
        <v>245</v>
      </c>
    </row>
    <row r="22" spans="1:1" ht="22.5" x14ac:dyDescent="0.2">
      <c r="A22" s="44" t="s">
        <v>246</v>
      </c>
    </row>
    <row r="23" spans="1:1" ht="45" x14ac:dyDescent="0.2">
      <c r="A23" s="44" t="s">
        <v>247</v>
      </c>
    </row>
    <row r="24" spans="1:1" ht="33.75" x14ac:dyDescent="0.2">
      <c r="A24" s="44" t="s">
        <v>248</v>
      </c>
    </row>
    <row r="25" spans="1:1" ht="33.75" x14ac:dyDescent="0.2">
      <c r="A25" s="44" t="s">
        <v>249</v>
      </c>
    </row>
    <row r="26" spans="1:1" ht="33.75" x14ac:dyDescent="0.2">
      <c r="A26" s="44" t="s">
        <v>250</v>
      </c>
    </row>
    <row r="27" spans="1:1" ht="22.5" x14ac:dyDescent="0.2">
      <c r="A27" s="44" t="s">
        <v>251</v>
      </c>
    </row>
    <row r="28" spans="1:1" ht="33.75" x14ac:dyDescent="0.2">
      <c r="A28" s="44" t="s">
        <v>252</v>
      </c>
    </row>
    <row r="29" spans="1:1" ht="22.5" x14ac:dyDescent="0.2">
      <c r="A29" s="44" t="s">
        <v>253</v>
      </c>
    </row>
    <row r="30" spans="1:1" x14ac:dyDescent="0.2">
      <c r="A30" s="43" t="s">
        <v>238</v>
      </c>
    </row>
    <row r="31" spans="1:1" x14ac:dyDescent="0.2">
      <c r="A31" s="44" t="s">
        <v>254</v>
      </c>
    </row>
    <row r="32" spans="1:1" x14ac:dyDescent="0.2">
      <c r="A32" s="44" t="s">
        <v>240</v>
      </c>
    </row>
    <row r="33" spans="1:1" x14ac:dyDescent="0.2">
      <c r="A33" s="44" t="s">
        <v>241</v>
      </c>
    </row>
    <row r="34" spans="1:1" ht="33.75" x14ac:dyDescent="0.2">
      <c r="A34" s="43" t="s">
        <v>255</v>
      </c>
    </row>
    <row r="35" spans="1:1" x14ac:dyDescent="0.2">
      <c r="A35" s="44" t="s">
        <v>256</v>
      </c>
    </row>
    <row r="36" spans="1:1" ht="22.5" x14ac:dyDescent="0.2">
      <c r="A36" s="44" t="s">
        <v>257</v>
      </c>
    </row>
    <row r="37" spans="1:1" ht="33.75" x14ac:dyDescent="0.2">
      <c r="A37" s="44" t="s">
        <v>258</v>
      </c>
    </row>
    <row r="38" spans="1:1" ht="33.75" x14ac:dyDescent="0.2">
      <c r="A38" s="44" t="s">
        <v>259</v>
      </c>
    </row>
    <row r="39" spans="1:1" ht="22.5" x14ac:dyDescent="0.2">
      <c r="A39" s="44" t="s">
        <v>260</v>
      </c>
    </row>
    <row r="40" spans="1:1" ht="22.5" x14ac:dyDescent="0.2">
      <c r="A40" s="44" t="s">
        <v>261</v>
      </c>
    </row>
    <row r="41" spans="1:1" ht="22.5" x14ac:dyDescent="0.2">
      <c r="A41" s="44" t="s">
        <v>262</v>
      </c>
    </row>
    <row r="42" spans="1:1" ht="22.5" x14ac:dyDescent="0.2">
      <c r="A42" s="44" t="s">
        <v>263</v>
      </c>
    </row>
    <row r="43" spans="1:1" ht="22.5" x14ac:dyDescent="0.2">
      <c r="A43" s="44" t="s">
        <v>264</v>
      </c>
    </row>
    <row r="44" spans="1:1" ht="22.5" x14ac:dyDescent="0.2">
      <c r="A44" s="44" t="s">
        <v>265</v>
      </c>
    </row>
    <row r="45" spans="1:1" ht="22.5" x14ac:dyDescent="0.2">
      <c r="A45" s="44" t="s">
        <v>266</v>
      </c>
    </row>
    <row r="46" spans="1:1" ht="22.5" x14ac:dyDescent="0.2">
      <c r="A46" s="44" t="s">
        <v>267</v>
      </c>
    </row>
    <row r="47" spans="1:1" ht="22.5" x14ac:dyDescent="0.2">
      <c r="A47" s="44" t="s">
        <v>268</v>
      </c>
    </row>
    <row r="48" spans="1:1" x14ac:dyDescent="0.2">
      <c r="A48" s="43" t="s">
        <v>238</v>
      </c>
    </row>
    <row r="49" spans="1:1" x14ac:dyDescent="0.2">
      <c r="A49" s="44" t="s">
        <v>269</v>
      </c>
    </row>
    <row r="50" spans="1:1" x14ac:dyDescent="0.2">
      <c r="A50" s="44" t="s">
        <v>240</v>
      </c>
    </row>
    <row r="51" spans="1:1" x14ac:dyDescent="0.2">
      <c r="A51" s="44" t="s">
        <v>241</v>
      </c>
    </row>
    <row r="52" spans="1:1" ht="33.75" x14ac:dyDescent="0.2">
      <c r="A52" s="43" t="s">
        <v>270</v>
      </c>
    </row>
    <row r="53" spans="1:1" x14ac:dyDescent="0.2">
      <c r="A53" s="44" t="s">
        <v>271</v>
      </c>
    </row>
    <row r="54" spans="1:1" x14ac:dyDescent="0.2">
      <c r="A54" s="44" t="s">
        <v>272</v>
      </c>
    </row>
    <row r="55" spans="1:1" ht="22.5" x14ac:dyDescent="0.2">
      <c r="A55" s="44" t="s">
        <v>273</v>
      </c>
    </row>
    <row r="56" spans="1:1" ht="22.5" x14ac:dyDescent="0.2">
      <c r="A56" s="44" t="s">
        <v>274</v>
      </c>
    </row>
    <row r="57" spans="1:1" ht="33.75" x14ac:dyDescent="0.2">
      <c r="A57" s="44" t="s">
        <v>275</v>
      </c>
    </row>
    <row r="58" spans="1:1" ht="33.75" x14ac:dyDescent="0.2">
      <c r="A58" s="44" t="s">
        <v>276</v>
      </c>
    </row>
    <row r="59" spans="1:1" ht="33.75" x14ac:dyDescent="0.2">
      <c r="A59" s="44" t="s">
        <v>277</v>
      </c>
    </row>
    <row r="60" spans="1:1" ht="33.75" x14ac:dyDescent="0.2">
      <c r="A60" s="44" t="s">
        <v>278</v>
      </c>
    </row>
    <row r="61" spans="1:1" ht="22.5" x14ac:dyDescent="0.2">
      <c r="A61" s="44" t="s">
        <v>279</v>
      </c>
    </row>
    <row r="62" spans="1:1" ht="33.75" x14ac:dyDescent="0.2">
      <c r="A62" s="44" t="s">
        <v>280</v>
      </c>
    </row>
    <row r="63" spans="1:1" ht="33.75" x14ac:dyDescent="0.2">
      <c r="A63" s="44" t="s">
        <v>281</v>
      </c>
    </row>
    <row r="64" spans="1:1" ht="33.75" x14ac:dyDescent="0.2">
      <c r="A64" s="44" t="s">
        <v>282</v>
      </c>
    </row>
    <row r="65" spans="1:1" x14ac:dyDescent="0.2">
      <c r="A65" s="44" t="s">
        <v>283</v>
      </c>
    </row>
    <row r="66" spans="1:1" x14ac:dyDescent="0.2">
      <c r="A66" s="44"/>
    </row>
    <row r="67" spans="1:1" x14ac:dyDescent="0.2">
      <c r="A67" s="44"/>
    </row>
    <row r="68" spans="1:1" x14ac:dyDescent="0.2">
      <c r="A68" s="44"/>
    </row>
    <row r="69" spans="1:1" x14ac:dyDescent="0.2">
      <c r="A69" s="44"/>
    </row>
    <row r="70" spans="1:1" x14ac:dyDescent="0.2">
      <c r="A70" s="44"/>
    </row>
    <row r="71" spans="1:1" x14ac:dyDescent="0.2">
      <c r="A71" s="44"/>
    </row>
    <row r="72" spans="1:1" x14ac:dyDescent="0.2">
      <c r="A72" s="44"/>
    </row>
    <row r="73" spans="1:1" x14ac:dyDescent="0.2">
      <c r="A73" s="43"/>
    </row>
    <row r="74" spans="1:1" x14ac:dyDescent="0.2">
      <c r="A74" s="44"/>
    </row>
    <row r="75" spans="1:1" x14ac:dyDescent="0.2">
      <c r="A75" s="44"/>
    </row>
    <row r="76" spans="1:1" x14ac:dyDescent="0.2">
      <c r="A76" s="44"/>
    </row>
    <row r="77" spans="1:1" x14ac:dyDescent="0.2">
      <c r="A77" s="43"/>
    </row>
    <row r="78" spans="1:1" x14ac:dyDescent="0.2">
      <c r="A78" s="44"/>
    </row>
    <row r="79" spans="1:1" x14ac:dyDescent="0.2">
      <c r="A79" s="44"/>
    </row>
    <row r="80" spans="1:1" x14ac:dyDescent="0.2">
      <c r="A80" s="44"/>
    </row>
    <row r="81" spans="1:1" x14ac:dyDescent="0.2">
      <c r="A81" s="44"/>
    </row>
    <row r="82" spans="1:1" x14ac:dyDescent="0.2">
      <c r="A82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89" spans="1:1" x14ac:dyDescent="0.2">
      <c r="A89" s="44"/>
    </row>
    <row r="90" spans="1:1" x14ac:dyDescent="0.2">
      <c r="A90" s="44"/>
    </row>
    <row r="91" spans="1:1" x14ac:dyDescent="0.2">
      <c r="A91" s="43"/>
    </row>
    <row r="92" spans="1:1" x14ac:dyDescent="0.2">
      <c r="A92" s="44"/>
    </row>
    <row r="93" spans="1:1" x14ac:dyDescent="0.2">
      <c r="A93" s="44"/>
    </row>
    <row r="94" spans="1:1" x14ac:dyDescent="0.2">
      <c r="A94" s="44"/>
    </row>
    <row r="95" spans="1:1" x14ac:dyDescent="0.2">
      <c r="A95" s="44"/>
    </row>
    <row r="96" spans="1:1" x14ac:dyDescent="0.2">
      <c r="A96" s="43"/>
    </row>
    <row r="97" spans="1:1" x14ac:dyDescent="0.2">
      <c r="A97" s="44"/>
    </row>
    <row r="98" spans="1:1" x14ac:dyDescent="0.2">
      <c r="A98" s="44"/>
    </row>
    <row r="99" spans="1:1" x14ac:dyDescent="0.2">
      <c r="A99" s="44"/>
    </row>
    <row r="100" spans="1:1" x14ac:dyDescent="0.2">
      <c r="A100" s="44"/>
    </row>
    <row r="101" spans="1:1" x14ac:dyDescent="0.2">
      <c r="A101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E530-89A6-44BF-8488-9A893BB5B9CF}">
  <dimension ref="B1:O51"/>
  <sheetViews>
    <sheetView topLeftCell="A13" workbookViewId="0">
      <selection activeCell="C7" sqref="C7"/>
    </sheetView>
  </sheetViews>
  <sheetFormatPr defaultRowHeight="15" x14ac:dyDescent="0.25"/>
  <cols>
    <col min="5" max="6" width="10.140625" bestFit="1" customWidth="1"/>
    <col min="9" max="9" width="10.140625" bestFit="1" customWidth="1"/>
    <col min="10" max="10" width="14.42578125" customWidth="1"/>
    <col min="15" max="15" width="10.140625" bestFit="1" customWidth="1"/>
  </cols>
  <sheetData>
    <row r="1" spans="2:15" x14ac:dyDescent="0.25">
      <c r="I1" s="2">
        <v>45684</v>
      </c>
      <c r="J1" s="2">
        <v>46714</v>
      </c>
    </row>
    <row r="2" spans="2:15" x14ac:dyDescent="0.25">
      <c r="I2" s="2">
        <f>I1+365*3</f>
        <v>46779</v>
      </c>
    </row>
    <row r="3" spans="2:15" x14ac:dyDescent="0.25">
      <c r="D3">
        <f>60</f>
        <v>60</v>
      </c>
      <c r="G3">
        <v>400</v>
      </c>
      <c r="I3" s="2">
        <v>46504</v>
      </c>
      <c r="J3">
        <f>I2-I1</f>
        <v>1095</v>
      </c>
    </row>
    <row r="4" spans="2:15" x14ac:dyDescent="0.25">
      <c r="B4" t="s">
        <v>0</v>
      </c>
      <c r="C4">
        <v>3750</v>
      </c>
      <c r="D4">
        <f>C4-$D$3</f>
        <v>3690</v>
      </c>
      <c r="G4">
        <f>G3*8</f>
        <v>3200</v>
      </c>
      <c r="I4">
        <f>NETWORKDAYS(I3,I2)</f>
        <v>198</v>
      </c>
      <c r="J4">
        <f>J3/365</f>
        <v>3</v>
      </c>
    </row>
    <row r="5" spans="2:15" x14ac:dyDescent="0.25">
      <c r="C5">
        <f>C4/365</f>
        <v>10.273972602739725</v>
      </c>
      <c r="D5">
        <f t="shared" ref="D5:D14" si="0">C5-$D$3</f>
        <v>-49.726027397260275</v>
      </c>
    </row>
    <row r="6" spans="2:15" x14ac:dyDescent="0.25">
      <c r="D6">
        <f t="shared" si="0"/>
        <v>-60</v>
      </c>
    </row>
    <row r="7" spans="2:15" x14ac:dyDescent="0.25">
      <c r="B7" t="s">
        <v>1</v>
      </c>
      <c r="C7">
        <f>563/365</f>
        <v>1.5424657534246575</v>
      </c>
      <c r="D7">
        <f t="shared" si="0"/>
        <v>-58.457534246575342</v>
      </c>
      <c r="J7">
        <f>365+365</f>
        <v>730</v>
      </c>
    </row>
    <row r="8" spans="2:15" x14ac:dyDescent="0.25">
      <c r="B8" t="s">
        <v>2</v>
      </c>
      <c r="C8">
        <v>750</v>
      </c>
      <c r="D8">
        <f t="shared" si="0"/>
        <v>690</v>
      </c>
      <c r="O8" s="2">
        <v>45592</v>
      </c>
    </row>
    <row r="9" spans="2:15" x14ac:dyDescent="0.25">
      <c r="B9" t="s">
        <v>3</v>
      </c>
      <c r="C9">
        <v>750</v>
      </c>
      <c r="D9">
        <f t="shared" si="0"/>
        <v>690</v>
      </c>
      <c r="I9" s="2">
        <v>45715</v>
      </c>
      <c r="O9" s="2">
        <f>O8+90</f>
        <v>45682</v>
      </c>
    </row>
    <row r="10" spans="2:15" x14ac:dyDescent="0.25">
      <c r="B10" t="s">
        <v>4</v>
      </c>
      <c r="C10">
        <v>150</v>
      </c>
      <c r="D10" s="1">
        <f t="shared" si="0"/>
        <v>90</v>
      </c>
      <c r="I10" s="2">
        <v>45852</v>
      </c>
    </row>
    <row r="11" spans="2:15" x14ac:dyDescent="0.25">
      <c r="B11" t="s">
        <v>5</v>
      </c>
      <c r="C11">
        <v>150</v>
      </c>
      <c r="D11" s="1">
        <f t="shared" si="0"/>
        <v>90</v>
      </c>
      <c r="I11">
        <f>I10-I9</f>
        <v>137</v>
      </c>
    </row>
    <row r="12" spans="2:15" x14ac:dyDescent="0.25">
      <c r="B12" t="s">
        <v>6</v>
      </c>
      <c r="C12">
        <v>225</v>
      </c>
      <c r="D12">
        <f t="shared" si="0"/>
        <v>165</v>
      </c>
      <c r="I12">
        <f>I11/29</f>
        <v>4.7241379310344831</v>
      </c>
    </row>
    <row r="13" spans="2:15" x14ac:dyDescent="0.25">
      <c r="B13" t="s">
        <v>7</v>
      </c>
      <c r="C13">
        <v>150</v>
      </c>
      <c r="D13" s="1">
        <f t="shared" si="0"/>
        <v>90</v>
      </c>
    </row>
    <row r="14" spans="2:15" x14ac:dyDescent="0.25">
      <c r="B14" t="s">
        <v>8</v>
      </c>
      <c r="C14">
        <v>113</v>
      </c>
      <c r="D14">
        <f t="shared" si="0"/>
        <v>53</v>
      </c>
      <c r="J14" s="2">
        <v>46710</v>
      </c>
    </row>
    <row r="16" spans="2:15" x14ac:dyDescent="0.25">
      <c r="H16">
        <f>8*4</f>
        <v>32</v>
      </c>
    </row>
    <row r="20" spans="2:11" x14ac:dyDescent="0.25">
      <c r="E20" s="2">
        <v>45682</v>
      </c>
      <c r="F20" s="2">
        <f>E20+(365*3)</f>
        <v>46777</v>
      </c>
    </row>
    <row r="21" spans="2:11" x14ac:dyDescent="0.25">
      <c r="E21" s="2">
        <v>45981</v>
      </c>
      <c r="G21">
        <f>NETWORKDAYS(E21,E22,3)</f>
        <v>67</v>
      </c>
      <c r="H21">
        <f>G21/15</f>
        <v>4.4666666666666668</v>
      </c>
    </row>
    <row r="22" spans="2:11" x14ac:dyDescent="0.25">
      <c r="E22" s="2">
        <v>46073</v>
      </c>
      <c r="G22">
        <f>G21*3</f>
        <v>201</v>
      </c>
    </row>
    <row r="23" spans="2:11" x14ac:dyDescent="0.25">
      <c r="G23">
        <f>G22-90</f>
        <v>111</v>
      </c>
    </row>
    <row r="26" spans="2:11" x14ac:dyDescent="0.25">
      <c r="H26">
        <f>130/15</f>
        <v>8.6666666666666661</v>
      </c>
    </row>
    <row r="27" spans="2:11" x14ac:dyDescent="0.25">
      <c r="J27" s="2">
        <v>45803</v>
      </c>
    </row>
    <row r="28" spans="2:11" x14ac:dyDescent="0.25">
      <c r="J28" s="2">
        <v>46378</v>
      </c>
      <c r="K28">
        <f>J28-J27</f>
        <v>575</v>
      </c>
    </row>
    <row r="29" spans="2:11" x14ac:dyDescent="0.25">
      <c r="J29" s="3">
        <f>DAYS360(J27,J28)/30</f>
        <v>18.866666666666667</v>
      </c>
      <c r="K29">
        <f>K28/360</f>
        <v>1.5972222222222223</v>
      </c>
    </row>
    <row r="30" spans="2:11" x14ac:dyDescent="0.25">
      <c r="I30" s="2">
        <v>45684</v>
      </c>
    </row>
    <row r="31" spans="2:11" x14ac:dyDescent="0.25">
      <c r="B31" t="s">
        <v>9</v>
      </c>
      <c r="I31" s="2">
        <v>45776</v>
      </c>
    </row>
    <row r="32" spans="2:11" x14ac:dyDescent="0.25">
      <c r="B32" t="s">
        <v>10</v>
      </c>
      <c r="I32">
        <f>DAYS360(I30,I31)</f>
        <v>92</v>
      </c>
    </row>
    <row r="33" spans="2:5" x14ac:dyDescent="0.25">
      <c r="B33" t="s">
        <v>11</v>
      </c>
    </row>
    <row r="34" spans="2:5" x14ac:dyDescent="0.25">
      <c r="B34" t="s">
        <v>12</v>
      </c>
    </row>
    <row r="35" spans="2:5" x14ac:dyDescent="0.25">
      <c r="B35" t="s">
        <v>13</v>
      </c>
    </row>
    <row r="36" spans="2:5" x14ac:dyDescent="0.25">
      <c r="B36" t="s">
        <v>14</v>
      </c>
    </row>
    <row r="37" spans="2:5" x14ac:dyDescent="0.25">
      <c r="B37" t="s">
        <v>15</v>
      </c>
    </row>
    <row r="38" spans="2:5" x14ac:dyDescent="0.25">
      <c r="B38" t="s">
        <v>16</v>
      </c>
    </row>
    <row r="39" spans="2:5" x14ac:dyDescent="0.25">
      <c r="B39" t="s">
        <v>17</v>
      </c>
    </row>
    <row r="40" spans="2:5" x14ac:dyDescent="0.25">
      <c r="B40" t="s">
        <v>18</v>
      </c>
    </row>
    <row r="41" spans="2:5" x14ac:dyDescent="0.25">
      <c r="B41" t="s">
        <v>19</v>
      </c>
    </row>
    <row r="47" spans="2:5" x14ac:dyDescent="0.25">
      <c r="E47" s="2">
        <v>46393</v>
      </c>
    </row>
    <row r="48" spans="2:5" x14ac:dyDescent="0.25">
      <c r="E48" s="2">
        <v>46482</v>
      </c>
    </row>
    <row r="49" spans="5:6" x14ac:dyDescent="0.25">
      <c r="F49">
        <f>NETWORKDAYS(E50,E51)</f>
        <v>261</v>
      </c>
    </row>
    <row r="50" spans="5:6" x14ac:dyDescent="0.25">
      <c r="E50" s="2">
        <v>46486</v>
      </c>
    </row>
    <row r="51" spans="5:6" x14ac:dyDescent="0.25">
      <c r="E51" s="2">
        <f>E50+365</f>
        <v>46851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 (2)</vt:lpstr>
      <vt:lpstr>Sheet2</vt:lpstr>
      <vt:lpstr>Sheet5</vt:lpstr>
      <vt:lpstr>Distribuirea efortului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Stefan Condrea</cp:lastModifiedBy>
  <cp:lastPrinted>2024-10-22T15:41:41Z</cp:lastPrinted>
  <dcterms:created xsi:type="dcterms:W3CDTF">2024-10-18T18:34:15Z</dcterms:created>
  <dcterms:modified xsi:type="dcterms:W3CDTF">2024-10-30T13:48:23Z</dcterms:modified>
</cp:coreProperties>
</file>