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Hemodializa\DOC\"/>
    </mc:Choice>
  </mc:AlternateContent>
  <bookViews>
    <workbookView xWindow="0" yWindow="0" windowWidth="28800" windowHeight="12330" activeTab="3"/>
  </bookViews>
  <sheets>
    <sheet name="IMSP Institutul de Cardiologie" sheetId="2" r:id="rId1"/>
    <sheet name="IMSP IMU" sheetId="5" r:id="rId2"/>
    <sheet name="IMSP Comrat" sheetId="11" r:id="rId3"/>
    <sheet name="Лист1" sheetId="3" r:id="rId4"/>
    <sheet name="calcule" sheetId="12" r:id="rId5"/>
  </sheets>
  <calcPr calcId="162913"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1" i="3" l="1"/>
  <c r="J11" i="3"/>
  <c r="J8" i="3" l="1"/>
  <c r="J9" i="3"/>
  <c r="J10" i="3"/>
  <c r="H10" i="3"/>
  <c r="H9" i="3"/>
  <c r="H8" i="3"/>
  <c r="L8" i="12"/>
  <c r="M7" i="12"/>
  <c r="M8" i="12" s="1"/>
  <c r="N8" i="12" s="1"/>
  <c r="G12" i="12"/>
  <c r="B11" i="12"/>
  <c r="I12" i="12"/>
  <c r="D11" i="12"/>
  <c r="M6" i="12"/>
  <c r="M3" i="12"/>
  <c r="M4" i="12"/>
  <c r="M5" i="12"/>
  <c r="M2" i="12"/>
  <c r="C11" i="12" l="1"/>
  <c r="H12" i="12"/>
  <c r="H11" i="12"/>
  <c r="H10" i="12"/>
  <c r="H4" i="12"/>
  <c r="H3" i="12"/>
  <c r="H5" i="12"/>
  <c r="H6" i="12"/>
  <c r="H7" i="12"/>
  <c r="H8" i="12"/>
  <c r="H9" i="12"/>
  <c r="H2" i="12"/>
  <c r="C10" i="12"/>
  <c r="C4" i="12"/>
  <c r="C3" i="12"/>
  <c r="C5" i="12"/>
  <c r="C6" i="12"/>
  <c r="C7" i="12"/>
  <c r="C8" i="12"/>
  <c r="C9" i="12"/>
  <c r="C2" i="12"/>
  <c r="N19" i="11" l="1"/>
  <c r="M19" i="11"/>
  <c r="N19" i="5"/>
  <c r="M19" i="5"/>
  <c r="C8" i="3" l="1"/>
  <c r="M19" i="2" l="1"/>
  <c r="N19" i="2" l="1"/>
</calcChain>
</file>

<file path=xl/sharedStrings.xml><?xml version="1.0" encoding="utf-8"?>
<sst xmlns="http://schemas.openxmlformats.org/spreadsheetml/2006/main" count="264" uniqueCount="86">
  <si>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</si>
  <si>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</si>
  <si>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</si>
  <si>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</si>
  <si>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</si>
  <si>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</si>
  <si>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</si>
  <si>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</si>
  <si>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</si>
  <si>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</si>
  <si>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</si>
  <si>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</si>
  <si>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</si>
  <si>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</si>
  <si>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</si>
  <si>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</si>
  <si>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</si>
  <si>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</si>
  <si>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</si>
  <si>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</si>
  <si>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</si>
  <si>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</si>
  <si>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</si>
  <si>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</si>
  <si>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</si>
  <si>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</si>
  <si>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</si>
  <si>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</si>
  <si>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</si>
  <si>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</si>
  <si>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</si>
  <si>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</si>
  <si>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</si>
  <si>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</si>
  <si>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</si>
  <si>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</si>
  <si>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</si>
  <si>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</si>
  <si>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Valoarea mentenanței pentru un an fără TVA 20%</t>
  </si>
  <si>
    <t>Valoarea mentenanței pentru un an cu TVA 20%</t>
  </si>
  <si>
    <t>Valoarea mentenanței  5 ani fătă TVA</t>
  </si>
  <si>
    <t>Valoarea fără TVA 20%</t>
  </si>
  <si>
    <t>Nr de Dializă</t>
  </si>
  <si>
    <t xml:space="preserve">dializă pentru 5 ani </t>
  </si>
  <si>
    <t>Consumabil nr.1</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</si>
  <si>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</si>
  <si>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</si>
  <si>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</si>
  <si>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</si>
  <si>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4.2</t>
  </si>
  <si>
    <t>4.3</t>
  </si>
  <si>
    <t>4.4</t>
  </si>
  <si>
    <t>Achiziționarea dispozitivelor medicale (Dispozitiv pentru Hemodializă ) conform necesităților IMSP IMU</t>
  </si>
  <si>
    <t>Achiziționarea dispozitivelor medicale (Dispozitiv mobil de epurare sanguina extracorporala (Acute Therapy)) conform necesităților IMSP Insitututul de Cardiologie</t>
  </si>
  <si>
    <t>Achiziționarea dispozitivelor medicale (Dispozitiv pentru Hemodializă ) conform necesităților IMSP SR Comrat</t>
  </si>
  <si>
    <t>Dispozitiv mobil de epurare sanguina extracorporala (Acute Therapy Institutul de Cardiologie</t>
  </si>
  <si>
    <t>(Dispozitiv pentru Hemodializă ) conform necesităților IMSP IMU</t>
  </si>
  <si>
    <t>(Dispozitiv pentru Hemodializă ) conform necesităților IMSP SR Comrat</t>
  </si>
  <si>
    <t>Valoarea totală cu TVA DM cu 2 ANI GARANȚIE COMERCIALĂ</t>
  </si>
  <si>
    <t>Set linii pentru hemodializa (HD) sânge (majistrale) аrtеrа./vеnа, set maturi pentru aparate de dializa Nipro Surdial Х</t>
  </si>
  <si>
    <t>Filtru suplimentar pentru fi filtrаrеа dializatului, pentru aparatele Nipro Surdial Х</t>
  </si>
  <si>
    <t>Dializator pentru hemodiafiltrare, fluх înalt, suprafata 1,8-1,9 m-2.Coef. Ultraf. &gt;50 ml/oră mm Hg</t>
  </si>
  <si>
    <t>Dializator рentru Hemodializa flux mediu, suprafata 1,8-1 ,9 m-2.Coef. Ultraf, &gt; l 5 ml/oră mm Hg</t>
  </si>
  <si>
    <t>Dializator pentru Hemodializa flux mediu, suprafața 1,6 m-2.Coef. Ultraf. &gt;12 ml/оră mm Нg</t>
  </si>
  <si>
    <t>Concentrat de săruri pentru dializă, Соnсеntrаt de săruri, soluție, componentul acid, canistre, l0 litri</t>
  </si>
  <si>
    <t>Concentrat de săruri pentru dializă, Cartuș de bicarbonat de sodiu, Sol-Cart В 760 g,</t>
  </si>
  <si>
    <t>IMU</t>
  </si>
  <si>
    <t>130/ an</t>
  </si>
  <si>
    <t>646/an</t>
  </si>
  <si>
    <t>comrat</t>
  </si>
  <si>
    <t>Omniset kit 1,6 MP Plus, Omni Omniset kit 1,6 MP Plus, Omni Bbraun</t>
  </si>
  <si>
    <t>Pungă de golire cu volum de 700 ml pentru colectarea efluentului</t>
  </si>
  <si>
    <t>Cateter Wit Mandrin, Omni Bbraun</t>
  </si>
  <si>
    <t>Soluție Bicarbonat Sterilă 2MMOL/L Potassium, Omni Bbraun</t>
  </si>
  <si>
    <t>Cartuș cu filtru anticitokinic „Cytosorb‘”</t>
  </si>
  <si>
    <t>20/an</t>
  </si>
  <si>
    <t xml:space="preserve">ValoareaDM plus Mentenanța 5 ani și consumabile </t>
  </si>
  <si>
    <t>Consumabile 5 ani</t>
  </si>
  <si>
    <t>Tot necesarul recomandat de producător pentru o procedură de dializă (Kit de dializă standard (Dializator, cartuș bicarbonat, catetere, etc.)) calculată la cantitatea de 3715 proceduri</t>
  </si>
  <si>
    <t>Tot necesarul recomandat de producător pentru o procedură de dializă (Kit de dializă standard (Dializator, cartuș bicarbonat, catetere, etc.)) calculată la cantitatea de 750 proceduri</t>
  </si>
  <si>
    <t xml:space="preserve"> Seturi ședințe CRRT (Tot necesarul recomandat de producător pentru o procedură)calculată la cantitatea de 115 proceduri</t>
  </si>
  <si>
    <t>Consumabile 1 an</t>
  </si>
  <si>
    <t>30% 1 an</t>
  </si>
  <si>
    <t>30% 5 ani</t>
  </si>
  <si>
    <t xml:space="preserve">Valoarea dispozitivului medical cu 24 luni garanție și  10 seturi </t>
  </si>
  <si>
    <t>IMSP I Cardiologie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</si>
</sst>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 _₽_-;\-* #,##0.00\ _₽_-;_-* &quot;-&quot;??\ _₽_-;_-@_-"/>
    <numFmt numFmtId="164" formatCode="#,##0.0000"/>
    <numFmt numFmtId="165" formatCode="0.0000"/>
  </numFmts>
  <fonts count="18"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1"/>
      <color theme="1"/>
      <name val="Calibri"/>
      <family val="2"/>
      <charset val="204"/>
      <scheme val="minor"/>
    </font>
    <font>
      <sz val="11"/>
      <name val="Times New Roman"/>
      <family val="1"/>
      <charset val="204"/>
    </font>
    <font>
      <sz val="10"/>
      <name val="Arial"/>
      <family val="2"/>
      <charset val="204"/>
    </font>
    <font>
      <sz val="10"/>
      <color rgb="FF000000"/>
      <name val="Times New Roman"/>
      <family val="1"/>
      <charset val="204"/>
    </font>
  </fonts>
  <fills count="13">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
      <patternFill patternType="solid">
        <fgColor rgb="FFFFC000"/>
        <bgColor indexed="64"/>
      </patternFill>
    </fill>
    <fill>
      <patternFill patternType="solid">
        <fgColor theme="8" tint="0.79998168889431442"/>
        <bgColor indexed="64"/>
      </patternFill>
    </fill>
    <fill>
      <patternFill patternType="solid">
        <fgColor theme="7"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3" fillId="0" borderId="0"/>
    <xf numFmtId="43" fontId="14" fillId="0" borderId="0" applyFont="0" applyFill="0" applyBorder="0" applyAlignment="0" applyProtection="0"/>
    <xf numFmtId="0" fontId="16" fillId="0" borderId="0"/>
  </cellStyleXfs>
  <cellXfs count="70">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0" fillId="0" borderId="0" xfId="0" applyAlignment="1">
      <alignment wrapText="1"/>
    </xf>
    <xf numFmtId="4" fontId="0" fillId="0" borderId="0" xfId="0" applyNumberFormat="1"/>
    <xf numFmtId="0" fontId="0" fillId="0" borderId="0" xfId="0" applyAlignment="1">
      <alignment horizontal="center" vertical="center" wrapText="1"/>
    </xf>
    <xf numFmtId="4" fontId="0" fillId="3" borderId="0" xfId="0" applyNumberFormat="1" applyFill="1"/>
    <xf numFmtId="0" fontId="7" fillId="7" borderId="3" xfId="1" applyFont="1" applyFill="1" applyBorder="1" applyAlignment="1">
      <alignment horizontal="center" vertical="center"/>
    </xf>
    <xf numFmtId="0" fontId="0" fillId="10" borderId="0" xfId="0" applyFill="1" applyAlignment="1">
      <alignment horizontal="center" vertical="center" wrapText="1"/>
    </xf>
    <xf numFmtId="0" fontId="0" fillId="11" borderId="1" xfId="0" applyFill="1" applyBorder="1" applyAlignment="1">
      <alignment horizontal="center" vertical="center" wrapText="1"/>
    </xf>
    <xf numFmtId="0" fontId="0" fillId="11" borderId="1" xfId="0" applyFill="1" applyBorder="1"/>
    <xf numFmtId="164" fontId="15" fillId="4" borderId="1" xfId="0" applyNumberFormat="1" applyFont="1" applyFill="1" applyBorder="1" applyAlignment="1">
      <alignment horizontal="center" wrapText="1"/>
    </xf>
    <xf numFmtId="164" fontId="15" fillId="9" borderId="1" xfId="0" applyNumberFormat="1" applyFont="1" applyFill="1" applyBorder="1" applyAlignment="1">
      <alignment horizontal="center" wrapText="1"/>
    </xf>
    <xf numFmtId="0" fontId="17" fillId="4" borderId="1" xfId="4" applyFont="1" applyFill="1" applyBorder="1" applyAlignment="1">
      <alignment horizontal="center" vertical="center" wrapText="1"/>
    </xf>
    <xf numFmtId="0" fontId="15" fillId="4" borderId="1" xfId="0" applyFont="1" applyFill="1" applyBorder="1" applyAlignment="1">
      <alignment vertical="center" wrapText="1"/>
    </xf>
    <xf numFmtId="0" fontId="16" fillId="0" borderId="1" xfId="0" applyFont="1" applyBorder="1" applyAlignment="1">
      <alignment vertical="center" wrapText="1"/>
    </xf>
    <xf numFmtId="4" fontId="15" fillId="4" borderId="1" xfId="0" applyNumberFormat="1" applyFont="1" applyFill="1" applyBorder="1" applyAlignment="1">
      <alignment horizontal="center" vertical="center" wrapText="1"/>
    </xf>
    <xf numFmtId="165" fontId="15" fillId="4" borderId="1" xfId="0" applyNumberFormat="1" applyFont="1" applyFill="1" applyBorder="1" applyAlignment="1">
      <alignment horizontal="center" vertical="center" wrapText="1"/>
    </xf>
    <xf numFmtId="165" fontId="15" fillId="4" borderId="1" xfId="1" applyNumberFormat="1" applyFont="1" applyFill="1" applyBorder="1" applyAlignment="1" applyProtection="1">
      <alignment horizontal="center" vertical="center"/>
      <protection locked="0"/>
    </xf>
    <xf numFmtId="4" fontId="15" fillId="4" borderId="1" xfId="1" applyNumberFormat="1" applyFont="1" applyFill="1" applyBorder="1" applyAlignment="1" applyProtection="1">
      <alignment horizontal="center" vertical="center"/>
      <protection locked="0"/>
    </xf>
    <xf numFmtId="9" fontId="0" fillId="0" borderId="0" xfId="0" applyNumberFormat="1"/>
    <xf numFmtId="43" fontId="0" fillId="11" borderId="0" xfId="3" applyFont="1" applyFill="1"/>
    <xf numFmtId="43" fontId="0" fillId="11" borderId="1" xfId="3" applyFont="1" applyFill="1" applyBorder="1"/>
    <xf numFmtId="43" fontId="0" fillId="11" borderId="1" xfId="0" applyNumberFormat="1" applyFill="1" applyBorder="1"/>
    <xf numFmtId="43" fontId="0" fillId="0" borderId="1" xfId="0" applyNumberFormat="1" applyFill="1" applyBorder="1"/>
    <xf numFmtId="43" fontId="0" fillId="0" borderId="0" xfId="3" applyFont="1"/>
    <xf numFmtId="43" fontId="0" fillId="12" borderId="0" xfId="3" applyFont="1" applyFill="1"/>
    <xf numFmtId="43" fontId="0" fillId="12" borderId="0" xfId="0" applyNumberFormat="1" applyFill="1"/>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43" fontId="0" fillId="0" borderId="0" xfId="0" applyNumberFormat="1"/>
  </cellXfs>
  <cellStyles count="5">
    <cellStyle name="Normal 2" xfId="1"/>
    <cellStyle name="Normal 2 2 3" xfId="4"/>
    <cellStyle name="Normal 3" xfId="2"/>
    <cellStyle name="Обычный" xfId="0" builtinId="0"/>
    <cellStyle name="Финансовый"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3" activePane="bottomRight" state="frozen"/>
      <selection pane="topRight" activeCell="B1" sqref="B1"/>
      <selection pane="bottomLeft" activeCell="A4" sqref="A4"/>
      <selection pane="bottomRight" activeCell="D14" sqref="D14:D16"/>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5"/>
      <c r="D1" s="68" t="s">
        <v>53</v>
      </c>
      <c r="E1" s="68"/>
      <c r="F1" s="68"/>
      <c r="G1" s="68"/>
      <c r="H1" s="68"/>
      <c r="I1" s="68"/>
      <c r="J1" s="68"/>
      <c r="K1" s="68"/>
      <c r="L1" s="68"/>
      <c r="M1" s="68"/>
      <c r="N1" s="68"/>
    </row>
    <row r="2" spans="2:14" s="2" customFormat="1" ht="28.9" customHeight="1" x14ac:dyDescent="0.25">
      <c r="B2" s="63" t="s">
        <v>1</v>
      </c>
      <c r="C2" s="63" t="s">
        <v>2</v>
      </c>
      <c r="D2" s="64" t="s">
        <v>22</v>
      </c>
      <c r="E2" s="67" t="s">
        <v>9</v>
      </c>
      <c r="F2" s="61" t="s">
        <v>7</v>
      </c>
      <c r="G2" s="62" t="s">
        <v>16</v>
      </c>
      <c r="H2" s="61" t="s">
        <v>10</v>
      </c>
      <c r="I2" s="61" t="s">
        <v>24</v>
      </c>
      <c r="J2" s="63" t="s">
        <v>11</v>
      </c>
      <c r="K2" s="63" t="s">
        <v>12</v>
      </c>
      <c r="L2" s="64" t="s">
        <v>13</v>
      </c>
      <c r="M2" s="4" t="s">
        <v>3</v>
      </c>
      <c r="N2" s="4" t="s">
        <v>3</v>
      </c>
    </row>
    <row r="3" spans="2:14" s="2" customFormat="1" ht="131.44999999999999" customHeight="1" x14ac:dyDescent="0.25">
      <c r="B3" s="63"/>
      <c r="C3" s="63"/>
      <c r="D3" s="66"/>
      <c r="E3" s="67"/>
      <c r="F3" s="61"/>
      <c r="G3" s="62"/>
      <c r="H3" s="61"/>
      <c r="I3" s="61"/>
      <c r="J3" s="63"/>
      <c r="K3" s="63"/>
      <c r="L3" s="64"/>
      <c r="M3" s="27" t="s">
        <v>29</v>
      </c>
      <c r="N3" s="27" t="s">
        <v>30</v>
      </c>
    </row>
    <row r="4" spans="2:14" s="2" customFormat="1" ht="33" customHeight="1" x14ac:dyDescent="0.25">
      <c r="B4" s="26">
        <v>1</v>
      </c>
      <c r="C4" s="20" t="s">
        <v>28</v>
      </c>
      <c r="D4" s="16">
        <v>1</v>
      </c>
      <c r="E4" s="16" t="s">
        <v>8</v>
      </c>
      <c r="F4" s="28"/>
      <c r="G4" s="10"/>
      <c r="H4" s="5"/>
      <c r="I4" s="29"/>
      <c r="J4" s="5" t="s">
        <v>4</v>
      </c>
      <c r="K4" s="5"/>
      <c r="L4" s="5"/>
      <c r="M4" s="30"/>
      <c r="N4" s="30"/>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31</v>
      </c>
      <c r="D6" s="16" t="s">
        <v>23</v>
      </c>
      <c r="E6" s="14" t="s">
        <v>32</v>
      </c>
      <c r="F6" s="18"/>
      <c r="G6" s="10"/>
      <c r="H6" s="6"/>
      <c r="I6" s="29"/>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59" t="s">
        <v>47</v>
      </c>
      <c r="D8" s="59"/>
      <c r="E8" s="59"/>
      <c r="F8" s="18"/>
      <c r="G8" s="6"/>
      <c r="H8" s="6"/>
      <c r="I8" s="6"/>
      <c r="J8" s="6"/>
      <c r="K8" s="6"/>
      <c r="L8" s="6"/>
      <c r="M8" s="6"/>
      <c r="N8" s="6"/>
    </row>
    <row r="9" spans="2:14" ht="84" customHeight="1" x14ac:dyDescent="0.25">
      <c r="B9" s="24" t="s">
        <v>25</v>
      </c>
      <c r="C9" s="16" t="s">
        <v>44</v>
      </c>
      <c r="D9" s="13" t="s">
        <v>35</v>
      </c>
      <c r="E9" s="16"/>
      <c r="F9" s="19"/>
      <c r="G9" s="5"/>
      <c r="H9" s="5"/>
      <c r="I9" s="5"/>
      <c r="J9" s="5" t="s">
        <v>4</v>
      </c>
      <c r="K9" s="5"/>
      <c r="L9" s="5"/>
      <c r="M9" s="5"/>
      <c r="N9" s="5"/>
    </row>
    <row r="10" spans="2:14" ht="84" customHeight="1" x14ac:dyDescent="0.25">
      <c r="B10" s="24" t="s">
        <v>26</v>
      </c>
      <c r="C10" s="16" t="s">
        <v>45</v>
      </c>
      <c r="D10" s="13" t="s">
        <v>35</v>
      </c>
      <c r="E10" s="16"/>
      <c r="F10" s="19"/>
      <c r="G10" s="5"/>
      <c r="H10" s="5"/>
      <c r="I10" s="5"/>
      <c r="J10" s="5" t="s">
        <v>4</v>
      </c>
      <c r="K10" s="5"/>
      <c r="L10" s="5"/>
      <c r="M10" s="5"/>
      <c r="N10" s="5"/>
    </row>
    <row r="11" spans="2:14" ht="84" customHeight="1" x14ac:dyDescent="0.25">
      <c r="B11" s="24" t="s">
        <v>33</v>
      </c>
      <c r="C11" s="16" t="s">
        <v>34</v>
      </c>
      <c r="D11" s="13" t="s">
        <v>35</v>
      </c>
      <c r="E11" s="16"/>
      <c r="F11" s="19"/>
      <c r="G11" s="5"/>
      <c r="H11" s="5"/>
      <c r="I11" s="5"/>
      <c r="J11" s="5" t="s">
        <v>4</v>
      </c>
      <c r="K11" s="5"/>
      <c r="L11" s="5"/>
      <c r="M11" s="5"/>
      <c r="N11" s="5"/>
    </row>
    <row r="12" spans="2:14" ht="84" customHeight="1" x14ac:dyDescent="0.25">
      <c r="B12" s="38">
        <v>4</v>
      </c>
      <c r="C12" s="59" t="s">
        <v>48</v>
      </c>
      <c r="D12" s="59"/>
      <c r="E12" s="59"/>
      <c r="F12" s="18"/>
      <c r="G12" s="6"/>
      <c r="H12" s="6"/>
      <c r="I12" s="6"/>
      <c r="J12" s="6"/>
      <c r="K12" s="6"/>
      <c r="L12" s="6"/>
      <c r="M12" s="6"/>
      <c r="N12" s="6"/>
    </row>
    <row r="13" spans="2:14" ht="53.25" customHeight="1" x14ac:dyDescent="0.25">
      <c r="B13" s="24" t="s">
        <v>46</v>
      </c>
      <c r="C13" s="16" t="s">
        <v>42</v>
      </c>
      <c r="D13" s="13">
        <v>115</v>
      </c>
      <c r="E13" s="16" t="s">
        <v>43</v>
      </c>
      <c r="F13" s="19"/>
      <c r="G13" s="5"/>
      <c r="H13" s="5"/>
      <c r="I13" s="7"/>
      <c r="J13" s="5" t="s">
        <v>4</v>
      </c>
      <c r="K13" s="7"/>
      <c r="L13" s="7"/>
      <c r="M13" s="10"/>
      <c r="N13" s="10"/>
    </row>
    <row r="14" spans="2:14" ht="96" customHeight="1" x14ac:dyDescent="0.25">
      <c r="B14" s="24" t="s">
        <v>49</v>
      </c>
      <c r="C14" s="16" t="s">
        <v>44</v>
      </c>
      <c r="D14" s="13" t="s">
        <v>80</v>
      </c>
      <c r="E14" s="16" t="s">
        <v>8</v>
      </c>
      <c r="F14" s="19"/>
      <c r="G14" s="5"/>
      <c r="H14" s="5"/>
      <c r="I14" s="7"/>
      <c r="J14" s="5" t="s">
        <v>4</v>
      </c>
      <c r="K14" s="7"/>
      <c r="L14" s="7"/>
      <c r="M14" s="10"/>
      <c r="N14" s="10"/>
    </row>
    <row r="15" spans="2:14" ht="96" customHeight="1" x14ac:dyDescent="0.25">
      <c r="B15" s="24" t="s">
        <v>50</v>
      </c>
      <c r="C15" s="16" t="s">
        <v>45</v>
      </c>
      <c r="D15" s="13" t="s">
        <v>80</v>
      </c>
      <c r="E15" s="16" t="s">
        <v>8</v>
      </c>
      <c r="F15" s="19"/>
      <c r="G15" s="5"/>
      <c r="H15" s="5"/>
      <c r="I15" s="7"/>
      <c r="J15" s="5" t="s">
        <v>4</v>
      </c>
      <c r="K15" s="7"/>
      <c r="L15" s="7"/>
      <c r="M15" s="10"/>
      <c r="N15" s="10"/>
    </row>
    <row r="16" spans="2:14" ht="120.75" customHeight="1" x14ac:dyDescent="0.25">
      <c r="B16" s="24" t="s">
        <v>51</v>
      </c>
      <c r="C16" s="16" t="s">
        <v>34</v>
      </c>
      <c r="D16" s="13" t="s">
        <v>80</v>
      </c>
      <c r="E16" s="16" t="s">
        <v>8</v>
      </c>
      <c r="F16" s="19"/>
      <c r="G16" s="5"/>
      <c r="H16" s="5"/>
      <c r="I16" s="7"/>
      <c r="J16" s="5" t="s">
        <v>8</v>
      </c>
      <c r="K16" s="7"/>
      <c r="L16" s="7"/>
      <c r="M16" s="10"/>
      <c r="N16" s="10"/>
    </row>
    <row r="17" spans="2:14" ht="135.75" customHeight="1" x14ac:dyDescent="0.25">
      <c r="B17" s="25">
        <v>5</v>
      </c>
      <c r="C17" s="21" t="s">
        <v>37</v>
      </c>
      <c r="D17" s="13" t="s">
        <v>23</v>
      </c>
      <c r="E17" s="15" t="s">
        <v>5</v>
      </c>
      <c r="F17" s="18"/>
      <c r="G17" s="5"/>
      <c r="H17" s="6"/>
      <c r="I17" s="7"/>
      <c r="J17" s="15" t="s">
        <v>5</v>
      </c>
      <c r="K17" s="7"/>
      <c r="L17" s="7"/>
      <c r="M17" s="10"/>
      <c r="N17" s="10"/>
    </row>
    <row r="18" spans="2:14" ht="51" customHeight="1" x14ac:dyDescent="0.25">
      <c r="B18" s="25">
        <v>6</v>
      </c>
      <c r="C18" s="21" t="s">
        <v>15</v>
      </c>
      <c r="D18" s="15"/>
      <c r="E18" s="15"/>
      <c r="F18" s="19"/>
      <c r="G18" s="5"/>
      <c r="H18" s="5"/>
      <c r="I18" s="7"/>
      <c r="J18" s="7"/>
      <c r="K18" s="7"/>
      <c r="L18" s="7"/>
      <c r="M18" s="10"/>
      <c r="N18" s="10"/>
    </row>
    <row r="19" spans="2:14" ht="25.15" customHeight="1" x14ac:dyDescent="0.25">
      <c r="B19" s="22">
        <v>7</v>
      </c>
      <c r="C19" s="11" t="s">
        <v>3</v>
      </c>
      <c r="D19" s="8"/>
      <c r="E19" s="8"/>
      <c r="F19" s="9"/>
      <c r="G19" s="9"/>
      <c r="H19" s="9"/>
      <c r="I19" s="9"/>
      <c r="J19" s="9"/>
      <c r="K19" s="9"/>
      <c r="L19" s="9"/>
      <c r="M19" s="12">
        <f>M4+M7+M13+M14+M15+M16+M17+M18</f>
        <v>0</v>
      </c>
      <c r="N19" s="12">
        <f>N18+N17+N16+N15+N14+N13+N7+N4</f>
        <v>0</v>
      </c>
    </row>
    <row r="20" spans="2:14" ht="163.5" customHeight="1" x14ac:dyDescent="0.25">
      <c r="B20" s="22" t="s">
        <v>6</v>
      </c>
      <c r="C20" s="60" t="s">
        <v>36</v>
      </c>
      <c r="D20" s="60"/>
      <c r="E20" s="60"/>
      <c r="F20" s="60"/>
      <c r="G20" s="60"/>
      <c r="H20" s="60"/>
      <c r="I20" s="60"/>
      <c r="J20" s="60"/>
      <c r="K20" s="60"/>
      <c r="L20" s="60"/>
      <c r="M20" s="60"/>
      <c r="N20" s="60"/>
    </row>
    <row r="21" spans="2:14" ht="20.100000000000001" customHeight="1" x14ac:dyDescent="0.25">
      <c r="B21" s="31"/>
      <c r="C21" s="32" t="s">
        <v>27</v>
      </c>
      <c r="D21" s="33"/>
      <c r="E21" s="33"/>
      <c r="F21" s="33"/>
      <c r="G21" s="33"/>
      <c r="H21" s="33"/>
      <c r="I21" s="33"/>
      <c r="J21" s="33"/>
      <c r="K21" s="33"/>
      <c r="L21" s="33"/>
      <c r="M21" s="33"/>
      <c r="N21" s="33"/>
    </row>
  </sheetData>
  <mergeCells count="16">
    <mergeCell ref="B1:C1"/>
    <mergeCell ref="B2:B3"/>
    <mergeCell ref="C2:C3"/>
    <mergeCell ref="D2:D3"/>
    <mergeCell ref="E2:E3"/>
    <mergeCell ref="D1:N1"/>
    <mergeCell ref="C8:E8"/>
    <mergeCell ref="C20:N20"/>
    <mergeCell ref="F2:F3"/>
    <mergeCell ref="G2:G3"/>
    <mergeCell ref="H2:H3"/>
    <mergeCell ref="I2:I3"/>
    <mergeCell ref="J2:J3"/>
    <mergeCell ref="K2:K3"/>
    <mergeCell ref="L2:L3"/>
    <mergeCell ref="C12:E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0" activePane="bottomRight" state="frozen"/>
      <selection pane="topRight" activeCell="B1" sqref="B1"/>
      <selection pane="bottomLeft" activeCell="A4" sqref="A4"/>
      <selection pane="bottomRight" activeCell="D15" sqref="D15"/>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5"/>
      <c r="D1" s="68" t="s">
        <v>52</v>
      </c>
      <c r="E1" s="68"/>
      <c r="F1" s="68"/>
      <c r="G1" s="68"/>
      <c r="H1" s="68"/>
      <c r="I1" s="68"/>
      <c r="J1" s="68"/>
      <c r="K1" s="68"/>
      <c r="L1" s="68"/>
      <c r="M1" s="68"/>
      <c r="N1" s="68"/>
    </row>
    <row r="2" spans="2:14" s="2" customFormat="1" ht="28.9" customHeight="1" x14ac:dyDescent="0.25">
      <c r="B2" s="63" t="s">
        <v>1</v>
      </c>
      <c r="C2" s="63" t="s">
        <v>2</v>
      </c>
      <c r="D2" s="64" t="s">
        <v>22</v>
      </c>
      <c r="E2" s="67" t="s">
        <v>9</v>
      </c>
      <c r="F2" s="61" t="s">
        <v>7</v>
      </c>
      <c r="G2" s="62" t="s">
        <v>16</v>
      </c>
      <c r="H2" s="61" t="s">
        <v>10</v>
      </c>
      <c r="I2" s="61" t="s">
        <v>24</v>
      </c>
      <c r="J2" s="63" t="s">
        <v>11</v>
      </c>
      <c r="K2" s="63" t="s">
        <v>12</v>
      </c>
      <c r="L2" s="64" t="s">
        <v>13</v>
      </c>
      <c r="M2" s="4" t="s">
        <v>3</v>
      </c>
      <c r="N2" s="4" t="s">
        <v>3</v>
      </c>
    </row>
    <row r="3" spans="2:14" s="2" customFormat="1" ht="131.44999999999999" customHeight="1" x14ac:dyDescent="0.25">
      <c r="B3" s="63"/>
      <c r="C3" s="63"/>
      <c r="D3" s="66"/>
      <c r="E3" s="67"/>
      <c r="F3" s="61"/>
      <c r="G3" s="62"/>
      <c r="H3" s="61"/>
      <c r="I3" s="61"/>
      <c r="J3" s="63"/>
      <c r="K3" s="63"/>
      <c r="L3" s="64"/>
      <c r="M3" s="27" t="s">
        <v>29</v>
      </c>
      <c r="N3" s="27" t="s">
        <v>30</v>
      </c>
    </row>
    <row r="4" spans="2:14" s="2" customFormat="1" ht="33" customHeight="1" x14ac:dyDescent="0.25">
      <c r="B4" s="26">
        <v>1</v>
      </c>
      <c r="C4" s="20" t="s">
        <v>28</v>
      </c>
      <c r="D4" s="16">
        <v>1</v>
      </c>
      <c r="E4" s="16" t="s">
        <v>8</v>
      </c>
      <c r="F4" s="28"/>
      <c r="G4" s="10"/>
      <c r="H4" s="5"/>
      <c r="I4" s="29"/>
      <c r="J4" s="5" t="s">
        <v>4</v>
      </c>
      <c r="K4" s="5"/>
      <c r="L4" s="5"/>
      <c r="M4" s="30"/>
      <c r="N4" s="30"/>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31</v>
      </c>
      <c r="D6" s="16" t="s">
        <v>23</v>
      </c>
      <c r="E6" s="14" t="s">
        <v>32</v>
      </c>
      <c r="F6" s="18"/>
      <c r="G6" s="10"/>
      <c r="H6" s="6"/>
      <c r="I6" s="29"/>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59" t="s">
        <v>47</v>
      </c>
      <c r="D8" s="59"/>
      <c r="E8" s="59"/>
      <c r="F8" s="18"/>
      <c r="G8" s="6"/>
      <c r="H8" s="6"/>
      <c r="I8" s="6"/>
      <c r="J8" s="6"/>
      <c r="K8" s="6"/>
      <c r="L8" s="6"/>
      <c r="M8" s="6"/>
      <c r="N8" s="6"/>
    </row>
    <row r="9" spans="2:14" ht="84" customHeight="1" x14ac:dyDescent="0.25">
      <c r="B9" s="24" t="s">
        <v>25</v>
      </c>
      <c r="C9" s="16" t="s">
        <v>44</v>
      </c>
      <c r="D9" s="13" t="s">
        <v>35</v>
      </c>
      <c r="E9" s="16"/>
      <c r="F9" s="19"/>
      <c r="G9" s="5"/>
      <c r="H9" s="5"/>
      <c r="I9" s="5"/>
      <c r="J9" s="5" t="s">
        <v>4</v>
      </c>
      <c r="K9" s="5"/>
      <c r="L9" s="5"/>
      <c r="M9" s="5"/>
      <c r="N9" s="5"/>
    </row>
    <row r="10" spans="2:14" ht="84" customHeight="1" x14ac:dyDescent="0.25">
      <c r="B10" s="24" t="s">
        <v>26</v>
      </c>
      <c r="C10" s="16" t="s">
        <v>45</v>
      </c>
      <c r="D10" s="13" t="s">
        <v>35</v>
      </c>
      <c r="E10" s="16"/>
      <c r="F10" s="19"/>
      <c r="G10" s="5"/>
      <c r="H10" s="5"/>
      <c r="I10" s="5"/>
      <c r="J10" s="5" t="s">
        <v>4</v>
      </c>
      <c r="K10" s="5"/>
      <c r="L10" s="5"/>
      <c r="M10" s="5"/>
      <c r="N10" s="5"/>
    </row>
    <row r="11" spans="2:14" ht="84" customHeight="1" x14ac:dyDescent="0.25">
      <c r="B11" s="24" t="s">
        <v>33</v>
      </c>
      <c r="C11" s="16" t="s">
        <v>34</v>
      </c>
      <c r="D11" s="13" t="s">
        <v>35</v>
      </c>
      <c r="E11" s="16"/>
      <c r="F11" s="19"/>
      <c r="G11" s="5"/>
      <c r="H11" s="5"/>
      <c r="I11" s="5"/>
      <c r="J11" s="5" t="s">
        <v>4</v>
      </c>
      <c r="K11" s="5"/>
      <c r="L11" s="5"/>
      <c r="M11" s="5"/>
      <c r="N11" s="5"/>
    </row>
    <row r="12" spans="2:14" ht="84" customHeight="1" x14ac:dyDescent="0.25">
      <c r="B12" s="38">
        <v>4</v>
      </c>
      <c r="C12" s="59" t="s">
        <v>48</v>
      </c>
      <c r="D12" s="59"/>
      <c r="E12" s="59"/>
      <c r="F12" s="18"/>
      <c r="G12" s="6"/>
      <c r="H12" s="6"/>
      <c r="I12" s="6"/>
      <c r="J12" s="6"/>
      <c r="K12" s="6"/>
      <c r="L12" s="6"/>
      <c r="M12" s="6"/>
      <c r="N12" s="6"/>
    </row>
    <row r="13" spans="2:14" ht="53.25" customHeight="1" x14ac:dyDescent="0.25">
      <c r="B13" s="24" t="s">
        <v>46</v>
      </c>
      <c r="C13" s="16" t="s">
        <v>42</v>
      </c>
      <c r="D13" s="13">
        <v>750</v>
      </c>
      <c r="E13" s="16" t="s">
        <v>43</v>
      </c>
      <c r="F13" s="19"/>
      <c r="G13" s="5"/>
      <c r="H13" s="5"/>
      <c r="I13" s="7"/>
      <c r="J13" s="5" t="s">
        <v>4</v>
      </c>
      <c r="K13" s="7"/>
      <c r="L13" s="7"/>
      <c r="M13" s="10"/>
      <c r="N13" s="10"/>
    </row>
    <row r="14" spans="2:14" ht="96" customHeight="1" x14ac:dyDescent="0.25">
      <c r="B14" s="24" t="s">
        <v>49</v>
      </c>
      <c r="C14" s="16" t="s">
        <v>44</v>
      </c>
      <c r="D14" s="13" t="s">
        <v>79</v>
      </c>
      <c r="E14" s="16" t="s">
        <v>8</v>
      </c>
      <c r="F14" s="19"/>
      <c r="G14" s="5"/>
      <c r="H14" s="5"/>
      <c r="I14" s="7"/>
      <c r="J14" s="5" t="s">
        <v>4</v>
      </c>
      <c r="K14" s="7"/>
      <c r="L14" s="7"/>
      <c r="M14" s="10"/>
      <c r="N14" s="10"/>
    </row>
    <row r="15" spans="2:14" ht="96" customHeight="1" x14ac:dyDescent="0.25">
      <c r="B15" s="24" t="s">
        <v>50</v>
      </c>
      <c r="C15" s="16" t="s">
        <v>45</v>
      </c>
      <c r="D15" s="13" t="s">
        <v>79</v>
      </c>
      <c r="E15" s="16" t="s">
        <v>8</v>
      </c>
      <c r="F15" s="19"/>
      <c r="G15" s="5"/>
      <c r="H15" s="5"/>
      <c r="I15" s="7"/>
      <c r="J15" s="5" t="s">
        <v>4</v>
      </c>
      <c r="K15" s="7"/>
      <c r="L15" s="7"/>
      <c r="M15" s="10"/>
      <c r="N15" s="10"/>
    </row>
    <row r="16" spans="2:14" ht="120.75" customHeight="1" x14ac:dyDescent="0.25">
      <c r="B16" s="24" t="s">
        <v>51</v>
      </c>
      <c r="C16" s="16" t="s">
        <v>34</v>
      </c>
      <c r="D16" s="13" t="s">
        <v>79</v>
      </c>
      <c r="E16" s="16" t="s">
        <v>8</v>
      </c>
      <c r="F16" s="19"/>
      <c r="G16" s="5"/>
      <c r="H16" s="5"/>
      <c r="I16" s="7"/>
      <c r="J16" s="5" t="s">
        <v>8</v>
      </c>
      <c r="K16" s="7"/>
      <c r="L16" s="7"/>
      <c r="M16" s="10"/>
      <c r="N16" s="10"/>
    </row>
    <row r="17" spans="2:14" ht="135.75" customHeight="1" x14ac:dyDescent="0.25">
      <c r="B17" s="25">
        <v>5</v>
      </c>
      <c r="C17" s="21" t="s">
        <v>37</v>
      </c>
      <c r="D17" s="13" t="s">
        <v>23</v>
      </c>
      <c r="E17" s="15" t="s">
        <v>5</v>
      </c>
      <c r="F17" s="18"/>
      <c r="G17" s="5"/>
      <c r="H17" s="6"/>
      <c r="I17" s="7"/>
      <c r="J17" s="15" t="s">
        <v>5</v>
      </c>
      <c r="K17" s="7"/>
      <c r="L17" s="7"/>
      <c r="M17" s="10"/>
      <c r="N17" s="10"/>
    </row>
    <row r="18" spans="2:14" ht="51" customHeight="1" x14ac:dyDescent="0.25">
      <c r="B18" s="25">
        <v>6</v>
      </c>
      <c r="C18" s="21" t="s">
        <v>15</v>
      </c>
      <c r="D18" s="15"/>
      <c r="E18" s="15"/>
      <c r="F18" s="19"/>
      <c r="G18" s="5"/>
      <c r="H18" s="5"/>
      <c r="I18" s="7"/>
      <c r="J18" s="7"/>
      <c r="K18" s="7"/>
      <c r="L18" s="7"/>
      <c r="M18" s="10"/>
      <c r="N18" s="10"/>
    </row>
    <row r="19" spans="2:14" ht="25.15" customHeight="1" x14ac:dyDescent="0.25">
      <c r="B19" s="22">
        <v>7</v>
      </c>
      <c r="C19" s="11" t="s">
        <v>3</v>
      </c>
      <c r="D19" s="8"/>
      <c r="E19" s="8"/>
      <c r="F19" s="9"/>
      <c r="G19" s="9"/>
      <c r="H19" s="9"/>
      <c r="I19" s="9"/>
      <c r="J19" s="9"/>
      <c r="K19" s="9"/>
      <c r="L19" s="9"/>
      <c r="M19" s="12">
        <f>M4+M7+M13+M14+M15+M16+M17+M18</f>
        <v>0</v>
      </c>
      <c r="N19" s="12">
        <f>N18+N17+N16+N15+N14+N13+N7+N4</f>
        <v>0</v>
      </c>
    </row>
    <row r="20" spans="2:14" ht="163.5" customHeight="1" x14ac:dyDescent="0.25">
      <c r="B20" s="22" t="s">
        <v>6</v>
      </c>
      <c r="C20" s="60" t="s">
        <v>36</v>
      </c>
      <c r="D20" s="60"/>
      <c r="E20" s="60"/>
      <c r="F20" s="60"/>
      <c r="G20" s="60"/>
      <c r="H20" s="60"/>
      <c r="I20" s="60"/>
      <c r="J20" s="60"/>
      <c r="K20" s="60"/>
      <c r="L20" s="60"/>
      <c r="M20" s="60"/>
      <c r="N20" s="60"/>
    </row>
    <row r="21" spans="2:14" ht="20.100000000000001" customHeight="1" x14ac:dyDescent="0.25">
      <c r="B21" s="31"/>
      <c r="C21" s="32" t="s">
        <v>27</v>
      </c>
      <c r="D21" s="33"/>
      <c r="E21" s="33"/>
      <c r="F21" s="33"/>
      <c r="G21" s="33"/>
      <c r="H21" s="33"/>
      <c r="I21" s="33"/>
      <c r="J21" s="33"/>
      <c r="K21" s="33"/>
      <c r="L21" s="33"/>
      <c r="M21" s="33"/>
      <c r="N21" s="33"/>
    </row>
  </sheetData>
  <mergeCells count="16">
    <mergeCell ref="C20:N20"/>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3" activePane="bottomRight" state="frozen"/>
      <selection pane="topRight" activeCell="B1" sqref="B1"/>
      <selection pane="bottomLeft" activeCell="A4" sqref="A4"/>
      <selection pane="bottomRight" activeCell="D14" sqref="D14"/>
    </sheetView>
  </sheetViews>
  <sheetFormatPr defaultRowHeight="20.100000000000001" customHeight="1" x14ac:dyDescent="0.25"/>
  <cols>
    <col min="2" max="2" width="9.140625" style="3"/>
    <col min="3" max="3" width="69.5703125" customWidth="1"/>
    <col min="4" max="4" width="40.57031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5"/>
      <c r="D1" s="68" t="s">
        <v>54</v>
      </c>
      <c r="E1" s="68"/>
      <c r="F1" s="68"/>
      <c r="G1" s="68"/>
      <c r="H1" s="68"/>
      <c r="I1" s="68"/>
      <c r="J1" s="68"/>
      <c r="K1" s="68"/>
      <c r="L1" s="68"/>
      <c r="M1" s="68"/>
      <c r="N1" s="68"/>
    </row>
    <row r="2" spans="2:14" s="2" customFormat="1" ht="28.9" customHeight="1" x14ac:dyDescent="0.25">
      <c r="B2" s="63" t="s">
        <v>1</v>
      </c>
      <c r="C2" s="63" t="s">
        <v>2</v>
      </c>
      <c r="D2" s="64" t="s">
        <v>22</v>
      </c>
      <c r="E2" s="67" t="s">
        <v>9</v>
      </c>
      <c r="F2" s="61" t="s">
        <v>7</v>
      </c>
      <c r="G2" s="62" t="s">
        <v>16</v>
      </c>
      <c r="H2" s="61" t="s">
        <v>10</v>
      </c>
      <c r="I2" s="61" t="s">
        <v>24</v>
      </c>
      <c r="J2" s="63" t="s">
        <v>11</v>
      </c>
      <c r="K2" s="63" t="s">
        <v>12</v>
      </c>
      <c r="L2" s="64" t="s">
        <v>13</v>
      </c>
      <c r="M2" s="4" t="s">
        <v>3</v>
      </c>
      <c r="N2" s="4" t="s">
        <v>3</v>
      </c>
    </row>
    <row r="3" spans="2:14" s="2" customFormat="1" ht="131.44999999999999" customHeight="1" x14ac:dyDescent="0.25">
      <c r="B3" s="63"/>
      <c r="C3" s="63"/>
      <c r="D3" s="66"/>
      <c r="E3" s="67"/>
      <c r="F3" s="61"/>
      <c r="G3" s="62"/>
      <c r="H3" s="61"/>
      <c r="I3" s="61"/>
      <c r="J3" s="63"/>
      <c r="K3" s="63"/>
      <c r="L3" s="64"/>
      <c r="M3" s="27" t="s">
        <v>29</v>
      </c>
      <c r="N3" s="27" t="s">
        <v>30</v>
      </c>
    </row>
    <row r="4" spans="2:14" s="2" customFormat="1" ht="33" customHeight="1" x14ac:dyDescent="0.25">
      <c r="B4" s="26">
        <v>1</v>
      </c>
      <c r="C4" s="20" t="s">
        <v>28</v>
      </c>
      <c r="D4" s="16">
        <v>1</v>
      </c>
      <c r="E4" s="16" t="s">
        <v>8</v>
      </c>
      <c r="F4" s="28"/>
      <c r="G4" s="10"/>
      <c r="H4" s="5"/>
      <c r="I4" s="29"/>
      <c r="J4" s="5" t="s">
        <v>4</v>
      </c>
      <c r="K4" s="5"/>
      <c r="L4" s="5"/>
      <c r="M4" s="30"/>
      <c r="N4" s="30"/>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31</v>
      </c>
      <c r="D6" s="16" t="s">
        <v>23</v>
      </c>
      <c r="E6" s="14" t="s">
        <v>32</v>
      </c>
      <c r="F6" s="18"/>
      <c r="G6" s="10"/>
      <c r="H6" s="6"/>
      <c r="I6" s="29"/>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59" t="s">
        <v>47</v>
      </c>
      <c r="D8" s="59"/>
      <c r="E8" s="59"/>
      <c r="F8" s="18"/>
      <c r="G8" s="6"/>
      <c r="H8" s="6"/>
      <c r="I8" s="6"/>
      <c r="J8" s="6"/>
      <c r="K8" s="6"/>
      <c r="L8" s="6"/>
      <c r="M8" s="6"/>
      <c r="N8" s="6"/>
    </row>
    <row r="9" spans="2:14" ht="84" customHeight="1" x14ac:dyDescent="0.25">
      <c r="B9" s="24" t="s">
        <v>25</v>
      </c>
      <c r="C9" s="16" t="s">
        <v>44</v>
      </c>
      <c r="D9" s="13" t="s">
        <v>35</v>
      </c>
      <c r="E9" s="16"/>
      <c r="F9" s="19"/>
      <c r="G9" s="5"/>
      <c r="H9" s="5"/>
      <c r="I9" s="5"/>
      <c r="J9" s="5" t="s">
        <v>4</v>
      </c>
      <c r="K9" s="5"/>
      <c r="L9" s="5"/>
      <c r="M9" s="5"/>
      <c r="N9" s="5"/>
    </row>
    <row r="10" spans="2:14" ht="84" customHeight="1" x14ac:dyDescent="0.25">
      <c r="B10" s="24" t="s">
        <v>26</v>
      </c>
      <c r="C10" s="16" t="s">
        <v>45</v>
      </c>
      <c r="D10" s="13" t="s">
        <v>35</v>
      </c>
      <c r="E10" s="16"/>
      <c r="F10" s="19"/>
      <c r="G10" s="5"/>
      <c r="H10" s="5"/>
      <c r="I10" s="5"/>
      <c r="J10" s="5" t="s">
        <v>4</v>
      </c>
      <c r="K10" s="5"/>
      <c r="L10" s="5"/>
      <c r="M10" s="5"/>
      <c r="N10" s="5"/>
    </row>
    <row r="11" spans="2:14" ht="84" customHeight="1" x14ac:dyDescent="0.25">
      <c r="B11" s="24" t="s">
        <v>33</v>
      </c>
      <c r="C11" s="16" t="s">
        <v>34</v>
      </c>
      <c r="D11" s="13" t="s">
        <v>35</v>
      </c>
      <c r="E11" s="16"/>
      <c r="F11" s="19"/>
      <c r="G11" s="5"/>
      <c r="H11" s="5"/>
      <c r="I11" s="5"/>
      <c r="J11" s="5" t="s">
        <v>4</v>
      </c>
      <c r="K11" s="5"/>
      <c r="L11" s="5"/>
      <c r="M11" s="5"/>
      <c r="N11" s="5"/>
    </row>
    <row r="12" spans="2:14" ht="84" customHeight="1" x14ac:dyDescent="0.25">
      <c r="B12" s="38">
        <v>4</v>
      </c>
      <c r="C12" s="59" t="s">
        <v>48</v>
      </c>
      <c r="D12" s="59"/>
      <c r="E12" s="59"/>
      <c r="F12" s="18"/>
      <c r="G12" s="6"/>
      <c r="H12" s="6"/>
      <c r="I12" s="6"/>
      <c r="J12" s="6"/>
      <c r="K12" s="6"/>
      <c r="L12" s="6"/>
      <c r="M12" s="6"/>
      <c r="N12" s="6"/>
    </row>
    <row r="13" spans="2:14" ht="53.25" customHeight="1" x14ac:dyDescent="0.25">
      <c r="B13" s="24" t="s">
        <v>46</v>
      </c>
      <c r="C13" s="16" t="s">
        <v>42</v>
      </c>
      <c r="D13" s="13">
        <v>3715</v>
      </c>
      <c r="E13" s="16" t="s">
        <v>43</v>
      </c>
      <c r="F13" s="19"/>
      <c r="G13" s="5"/>
      <c r="H13" s="5"/>
      <c r="I13" s="7"/>
      <c r="J13" s="5" t="s">
        <v>4</v>
      </c>
      <c r="K13" s="7"/>
      <c r="L13" s="7"/>
      <c r="M13" s="10"/>
      <c r="N13" s="10"/>
    </row>
    <row r="14" spans="2:14" ht="173.25" customHeight="1" x14ac:dyDescent="0.25">
      <c r="B14" s="24" t="s">
        <v>49</v>
      </c>
      <c r="C14" s="16" t="s">
        <v>44</v>
      </c>
      <c r="D14" s="13" t="s">
        <v>78</v>
      </c>
      <c r="E14" s="16" t="s">
        <v>8</v>
      </c>
      <c r="F14" s="19"/>
      <c r="G14" s="5"/>
      <c r="H14" s="5"/>
      <c r="I14" s="7"/>
      <c r="J14" s="5" t="s">
        <v>4</v>
      </c>
      <c r="K14" s="7"/>
      <c r="L14" s="7"/>
      <c r="M14" s="10"/>
      <c r="N14" s="10"/>
    </row>
    <row r="15" spans="2:14" ht="96" customHeight="1" x14ac:dyDescent="0.25">
      <c r="B15" s="24" t="s">
        <v>50</v>
      </c>
      <c r="C15" s="16" t="s">
        <v>45</v>
      </c>
      <c r="D15" s="13" t="s">
        <v>78</v>
      </c>
      <c r="E15" s="16" t="s">
        <v>8</v>
      </c>
      <c r="F15" s="19"/>
      <c r="G15" s="5"/>
      <c r="H15" s="5"/>
      <c r="I15" s="7"/>
      <c r="J15" s="5" t="s">
        <v>4</v>
      </c>
      <c r="K15" s="7"/>
      <c r="L15" s="7"/>
      <c r="M15" s="10"/>
      <c r="N15" s="10"/>
    </row>
    <row r="16" spans="2:14" ht="120.75" customHeight="1" x14ac:dyDescent="0.25">
      <c r="B16" s="24" t="s">
        <v>51</v>
      </c>
      <c r="C16" s="16" t="s">
        <v>34</v>
      </c>
      <c r="D16" s="13" t="s">
        <v>78</v>
      </c>
      <c r="E16" s="16" t="s">
        <v>8</v>
      </c>
      <c r="F16" s="19"/>
      <c r="G16" s="5"/>
      <c r="H16" s="5"/>
      <c r="I16" s="7"/>
      <c r="J16" s="5" t="s">
        <v>8</v>
      </c>
      <c r="K16" s="7"/>
      <c r="L16" s="7"/>
      <c r="M16" s="10"/>
      <c r="N16" s="10"/>
    </row>
    <row r="17" spans="2:14" ht="135.75" customHeight="1" x14ac:dyDescent="0.25">
      <c r="B17" s="25">
        <v>5</v>
      </c>
      <c r="C17" s="21" t="s">
        <v>37</v>
      </c>
      <c r="D17" s="13" t="s">
        <v>23</v>
      </c>
      <c r="E17" s="15" t="s">
        <v>5</v>
      </c>
      <c r="F17" s="18"/>
      <c r="G17" s="5"/>
      <c r="H17" s="6"/>
      <c r="I17" s="7"/>
      <c r="J17" s="15" t="s">
        <v>5</v>
      </c>
      <c r="K17" s="7"/>
      <c r="L17" s="7"/>
      <c r="M17" s="10"/>
      <c r="N17" s="10"/>
    </row>
    <row r="18" spans="2:14" ht="51" customHeight="1" x14ac:dyDescent="0.25">
      <c r="B18" s="25">
        <v>6</v>
      </c>
      <c r="C18" s="21" t="s">
        <v>15</v>
      </c>
      <c r="D18" s="15"/>
      <c r="E18" s="15"/>
      <c r="F18" s="19"/>
      <c r="G18" s="5"/>
      <c r="H18" s="5"/>
      <c r="I18" s="7"/>
      <c r="J18" s="7"/>
      <c r="K18" s="7"/>
      <c r="L18" s="7"/>
      <c r="M18" s="10"/>
      <c r="N18" s="10"/>
    </row>
    <row r="19" spans="2:14" ht="25.15" customHeight="1" x14ac:dyDescent="0.25">
      <c r="B19" s="22">
        <v>7</v>
      </c>
      <c r="C19" s="11" t="s">
        <v>3</v>
      </c>
      <c r="D19" s="8"/>
      <c r="E19" s="8"/>
      <c r="F19" s="9"/>
      <c r="G19" s="9"/>
      <c r="H19" s="9"/>
      <c r="I19" s="9"/>
      <c r="J19" s="9"/>
      <c r="K19" s="9"/>
      <c r="L19" s="9"/>
      <c r="M19" s="12">
        <f>M4+M7+M13+M14+M15+M16+M17+M18</f>
        <v>0</v>
      </c>
      <c r="N19" s="12">
        <f>N18+N17+N16+N15+N14+N13+N7+N4</f>
        <v>0</v>
      </c>
    </row>
    <row r="20" spans="2:14" ht="163.5" customHeight="1" x14ac:dyDescent="0.25">
      <c r="B20" s="22" t="s">
        <v>6</v>
      </c>
      <c r="C20" s="60" t="s">
        <v>36</v>
      </c>
      <c r="D20" s="60"/>
      <c r="E20" s="60"/>
      <c r="F20" s="60"/>
      <c r="G20" s="60"/>
      <c r="H20" s="60"/>
      <c r="I20" s="60"/>
      <c r="J20" s="60"/>
      <c r="K20" s="60"/>
      <c r="L20" s="60"/>
      <c r="M20" s="60"/>
      <c r="N20" s="60"/>
    </row>
    <row r="21" spans="2:14" ht="20.100000000000001" customHeight="1" x14ac:dyDescent="0.25">
      <c r="B21" s="31"/>
      <c r="C21" s="32" t="s">
        <v>27</v>
      </c>
      <c r="D21" s="33"/>
      <c r="E21" s="33"/>
      <c r="F21" s="33"/>
      <c r="G21" s="33"/>
      <c r="H21" s="33"/>
      <c r="I21" s="33"/>
      <c r="J21" s="33"/>
      <c r="K21" s="33"/>
      <c r="L21" s="33"/>
      <c r="M21" s="33"/>
      <c r="N21" s="33"/>
    </row>
  </sheetData>
  <mergeCells count="16">
    <mergeCell ref="C20:N20"/>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K11"/>
  <sheetViews>
    <sheetView tabSelected="1" workbookViewId="0">
      <selection activeCell="H12" sqref="H12"/>
    </sheetView>
  </sheetViews>
  <sheetFormatPr defaultRowHeight="15" x14ac:dyDescent="0.25"/>
  <cols>
    <col min="1" max="1" width="51.85546875" customWidth="1"/>
    <col min="2" max="2" width="14.42578125" customWidth="1"/>
    <col min="3" max="3" width="14.85546875" customWidth="1"/>
    <col min="4" max="4" width="24.140625" customWidth="1"/>
    <col min="5" max="7" width="14.85546875" customWidth="1"/>
    <col min="8" max="8" width="17.85546875" customWidth="1"/>
    <col min="9" max="9" width="19.140625" customWidth="1"/>
    <col min="10" max="10" width="16.85546875" customWidth="1"/>
  </cols>
  <sheetData>
    <row r="7" spans="1:11" ht="89.25" customHeight="1" x14ac:dyDescent="0.25">
      <c r="B7" s="36" t="s">
        <v>58</v>
      </c>
      <c r="C7" s="36" t="s">
        <v>41</v>
      </c>
      <c r="D7" s="36" t="s">
        <v>38</v>
      </c>
      <c r="E7" s="36" t="s">
        <v>39</v>
      </c>
      <c r="F7" s="36" t="s">
        <v>40</v>
      </c>
      <c r="G7" s="36" t="s">
        <v>81</v>
      </c>
      <c r="H7" s="39" t="s">
        <v>84</v>
      </c>
      <c r="I7" s="40" t="s">
        <v>77</v>
      </c>
      <c r="J7" s="40" t="s">
        <v>76</v>
      </c>
      <c r="K7" s="41"/>
    </row>
    <row r="8" spans="1:11" ht="89.25" customHeight="1" x14ac:dyDescent="0.25">
      <c r="A8" s="34" t="s">
        <v>55</v>
      </c>
      <c r="B8" s="35">
        <v>700000</v>
      </c>
      <c r="C8" s="35">
        <f>B8/1.2</f>
        <v>583333.33333333337</v>
      </c>
      <c r="D8" s="37">
        <v>12000</v>
      </c>
      <c r="E8" s="35">
        <v>14400</v>
      </c>
      <c r="F8" s="35">
        <v>60000</v>
      </c>
      <c r="G8" s="35"/>
      <c r="H8" s="35">
        <f>C8</f>
        <v>583333.33333333337</v>
      </c>
      <c r="I8" s="53">
        <v>3993615.3846153845</v>
      </c>
      <c r="J8" s="54">
        <f>H8+I8+F8</f>
        <v>4636948.717948718</v>
      </c>
      <c r="K8" s="41"/>
    </row>
    <row r="9" spans="1:11" ht="30" x14ac:dyDescent="0.25">
      <c r="A9" s="34" t="s">
        <v>56</v>
      </c>
      <c r="C9">
        <v>400000</v>
      </c>
      <c r="D9" s="37">
        <v>12000</v>
      </c>
      <c r="E9" s="35">
        <v>14400</v>
      </c>
      <c r="F9" s="35">
        <v>60000</v>
      </c>
      <c r="G9" s="57"/>
      <c r="H9" s="35">
        <f>C9</f>
        <v>400000</v>
      </c>
      <c r="I9" s="53">
        <v>1387423.65</v>
      </c>
      <c r="J9" s="54">
        <f t="shared" ref="J9:J10" si="0">H9+I9+F9</f>
        <v>1847423.65</v>
      </c>
      <c r="K9" s="41"/>
    </row>
    <row r="10" spans="1:11" ht="30" x14ac:dyDescent="0.25">
      <c r="A10" s="34" t="s">
        <v>57</v>
      </c>
      <c r="C10">
        <v>1200000</v>
      </c>
      <c r="D10" s="37">
        <v>48000</v>
      </c>
      <c r="E10" s="35">
        <v>57600</v>
      </c>
      <c r="F10" s="35">
        <v>240000</v>
      </c>
      <c r="G10" s="35"/>
      <c r="H10" s="35">
        <f>C10</f>
        <v>1200000</v>
      </c>
      <c r="I10" s="53">
        <v>27577713.166153844</v>
      </c>
      <c r="J10" s="54">
        <f t="shared" si="0"/>
        <v>29017713.166153844</v>
      </c>
      <c r="K10" s="41"/>
    </row>
    <row r="11" spans="1:11" x14ac:dyDescent="0.25">
      <c r="H11" s="35">
        <f>H8+H9+H10</f>
        <v>2183333.3333333335</v>
      </c>
      <c r="I11" s="69"/>
      <c r="J11" s="55">
        <f>SUM(J8:J10)</f>
        <v>35502085.534102559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opLeftCell="A4" workbookViewId="0">
      <selection activeCell="M7" sqref="M7"/>
    </sheetView>
  </sheetViews>
  <sheetFormatPr defaultRowHeight="15" x14ac:dyDescent="0.25"/>
  <cols>
    <col min="1" max="1" width="35.85546875" style="34" customWidth="1"/>
    <col min="2" max="2" width="14.85546875" customWidth="1"/>
    <col min="3" max="3" width="23.140625" customWidth="1"/>
    <col min="4" max="4" width="14.5703125" bestFit="1" customWidth="1"/>
    <col min="6" max="6" width="27.28515625" customWidth="1"/>
    <col min="7" max="7" width="24.5703125" customWidth="1"/>
    <col min="9" max="9" width="15.5703125" bestFit="1" customWidth="1"/>
    <col min="10" max="10" width="12.28515625" customWidth="1"/>
    <col min="11" max="11" width="17.42578125" customWidth="1"/>
    <col min="12" max="12" width="13.140625" bestFit="1" customWidth="1"/>
    <col min="13" max="14" width="14.5703125" bestFit="1" customWidth="1"/>
  </cols>
  <sheetData>
    <row r="1" spans="1:14" x14ac:dyDescent="0.25">
      <c r="A1" s="34" t="s">
        <v>66</v>
      </c>
      <c r="C1" t="s">
        <v>67</v>
      </c>
      <c r="F1" t="s">
        <v>69</v>
      </c>
      <c r="H1" t="s">
        <v>68</v>
      </c>
      <c r="K1" t="s">
        <v>85</v>
      </c>
      <c r="M1" t="s">
        <v>75</v>
      </c>
    </row>
    <row r="2" spans="1:14" ht="75" x14ac:dyDescent="0.25">
      <c r="A2" s="34" t="s">
        <v>59</v>
      </c>
      <c r="B2" s="42">
        <v>116.56440000000001</v>
      </c>
      <c r="C2">
        <f>B2*130</f>
        <v>15153.372000000001</v>
      </c>
      <c r="F2" s="34" t="s">
        <v>59</v>
      </c>
      <c r="G2" s="42">
        <v>116.56440000000001</v>
      </c>
      <c r="H2">
        <f>G2*646</f>
        <v>75300.602400000003</v>
      </c>
      <c r="K2" s="44" t="s">
        <v>70</v>
      </c>
      <c r="L2" s="47">
        <v>7200</v>
      </c>
      <c r="M2">
        <f>L2*20</f>
        <v>144000</v>
      </c>
    </row>
    <row r="3" spans="1:14" ht="75" x14ac:dyDescent="0.25">
      <c r="A3" s="34" t="s">
        <v>59</v>
      </c>
      <c r="B3" s="42">
        <v>155.1542</v>
      </c>
      <c r="C3">
        <f t="shared" ref="C3:C9" si="0">B3*130</f>
        <v>20170.046000000002</v>
      </c>
      <c r="F3" s="34" t="s">
        <v>59</v>
      </c>
      <c r="G3" s="42">
        <v>155.1542</v>
      </c>
      <c r="H3">
        <f t="shared" ref="H3:H9" si="1">G3*646</f>
        <v>100229.61320000001</v>
      </c>
      <c r="K3" s="44" t="s">
        <v>71</v>
      </c>
      <c r="L3" s="48">
        <v>244</v>
      </c>
      <c r="M3">
        <f t="shared" ref="M3:M6" si="2">L3*20</f>
        <v>4880</v>
      </c>
    </row>
    <row r="4" spans="1:14" ht="45" x14ac:dyDescent="0.25">
      <c r="A4" s="34" t="s">
        <v>60</v>
      </c>
      <c r="B4" s="42">
        <v>2932.1941999999999</v>
      </c>
      <c r="C4">
        <f>B4*65</f>
        <v>190592.62299999999</v>
      </c>
      <c r="F4" s="34" t="s">
        <v>60</v>
      </c>
      <c r="G4" s="42">
        <v>2932.1941999999999</v>
      </c>
      <c r="H4">
        <f>G4*323</f>
        <v>947098.72659999994</v>
      </c>
      <c r="K4" s="45" t="s">
        <v>72</v>
      </c>
      <c r="L4" s="49">
        <v>1687</v>
      </c>
      <c r="M4">
        <f t="shared" si="2"/>
        <v>33740</v>
      </c>
    </row>
    <row r="5" spans="1:14" ht="60" x14ac:dyDescent="0.25">
      <c r="A5" s="34" t="s">
        <v>61</v>
      </c>
      <c r="B5" s="42">
        <v>251.60239999999999</v>
      </c>
      <c r="C5">
        <f t="shared" si="0"/>
        <v>32708.311999999998</v>
      </c>
      <c r="F5" s="34" t="s">
        <v>61</v>
      </c>
      <c r="G5" s="42">
        <v>251.60239999999999</v>
      </c>
      <c r="H5">
        <f t="shared" si="1"/>
        <v>162535.15039999998</v>
      </c>
      <c r="K5" s="46" t="s">
        <v>73</v>
      </c>
      <c r="L5" s="50">
        <v>856</v>
      </c>
      <c r="M5">
        <f t="shared" si="2"/>
        <v>17120</v>
      </c>
    </row>
    <row r="6" spans="1:14" ht="60" x14ac:dyDescent="0.25">
      <c r="A6" s="34" t="s">
        <v>62</v>
      </c>
      <c r="B6" s="43">
        <v>251.60239999999999</v>
      </c>
      <c r="C6">
        <f t="shared" si="0"/>
        <v>32708.311999999998</v>
      </c>
      <c r="F6" s="34" t="s">
        <v>62</v>
      </c>
      <c r="G6" s="43">
        <v>251.60239999999999</v>
      </c>
      <c r="H6">
        <f t="shared" si="1"/>
        <v>162535.15039999998</v>
      </c>
      <c r="K6" s="45" t="s">
        <v>74</v>
      </c>
      <c r="L6" s="50">
        <v>41930</v>
      </c>
      <c r="M6">
        <f t="shared" si="2"/>
        <v>838600</v>
      </c>
    </row>
    <row r="7" spans="1:14" ht="60" x14ac:dyDescent="0.25">
      <c r="A7" s="34" t="s">
        <v>63</v>
      </c>
      <c r="B7" s="43">
        <v>251.60239999999999</v>
      </c>
      <c r="C7">
        <f t="shared" si="0"/>
        <v>32708.311999999998</v>
      </c>
      <c r="F7" s="34" t="s">
        <v>63</v>
      </c>
      <c r="G7" s="43">
        <v>251.60239999999999</v>
      </c>
      <c r="H7">
        <f t="shared" si="1"/>
        <v>162535.15039999998</v>
      </c>
      <c r="L7" s="51" t="s">
        <v>82</v>
      </c>
      <c r="M7" s="56">
        <f>SUM(M2:M6)</f>
        <v>1038340</v>
      </c>
      <c r="N7" s="51" t="s">
        <v>83</v>
      </c>
    </row>
    <row r="8" spans="1:14" ht="60" x14ac:dyDescent="0.25">
      <c r="A8" s="34" t="s">
        <v>64</v>
      </c>
      <c r="B8" s="42">
        <v>238.5504</v>
      </c>
      <c r="C8">
        <f t="shared" si="0"/>
        <v>31011.552</v>
      </c>
      <c r="F8" s="34" t="s">
        <v>64</v>
      </c>
      <c r="G8" s="42">
        <v>238.5504</v>
      </c>
      <c r="H8">
        <f t="shared" si="1"/>
        <v>154103.55840000001</v>
      </c>
      <c r="L8" s="58">
        <f>M7/1.3</f>
        <v>798723.07692307688</v>
      </c>
      <c r="M8">
        <f>M7*5</f>
        <v>5191700</v>
      </c>
      <c r="N8" s="52">
        <f>M8/1.3</f>
        <v>3993615.3846153845</v>
      </c>
    </row>
    <row r="9" spans="1:14" ht="45" x14ac:dyDescent="0.25">
      <c r="A9" s="34" t="s">
        <v>65</v>
      </c>
      <c r="B9" s="42">
        <v>43.673999999999999</v>
      </c>
      <c r="C9">
        <f t="shared" si="0"/>
        <v>5677.62</v>
      </c>
      <c r="F9" s="34" t="s">
        <v>65</v>
      </c>
      <c r="G9" s="42">
        <v>43.673999999999999</v>
      </c>
      <c r="H9">
        <f t="shared" si="1"/>
        <v>28213.403999999999</v>
      </c>
    </row>
    <row r="10" spans="1:14" x14ac:dyDescent="0.25">
      <c r="B10" s="51" t="s">
        <v>82</v>
      </c>
      <c r="C10">
        <f>SUM(C2:C9)</f>
        <v>360730.14899999998</v>
      </c>
      <c r="D10" s="51" t="s">
        <v>83</v>
      </c>
      <c r="H10">
        <f>SUM(H2:H9)</f>
        <v>1792551.3557999998</v>
      </c>
    </row>
    <row r="11" spans="1:14" x14ac:dyDescent="0.25">
      <c r="B11" s="57">
        <f>C10/1.3</f>
        <v>277484.73</v>
      </c>
      <c r="C11">
        <f>C10*5</f>
        <v>1803650.7449999999</v>
      </c>
      <c r="D11" s="52">
        <f>C11/1.3</f>
        <v>1387423.65</v>
      </c>
      <c r="G11" s="51" t="s">
        <v>82</v>
      </c>
      <c r="H11">
        <f>H10*4</f>
        <v>7170205.4231999991</v>
      </c>
      <c r="I11" s="51" t="s">
        <v>83</v>
      </c>
    </row>
    <row r="12" spans="1:14" x14ac:dyDescent="0.25">
      <c r="G12" s="57">
        <f>H11/1.3</f>
        <v>5515542.6332307681</v>
      </c>
      <c r="H12">
        <f>H11*5</f>
        <v>35851027.115999997</v>
      </c>
      <c r="I12" s="52">
        <f>H12/1.3</f>
        <v>27577713.166153844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IMSP Institutul de Cardiologie</vt:lpstr>
      <vt:lpstr>IMSP IMU</vt:lpstr>
      <vt:lpstr>IMSP Comrat</vt:lpstr>
      <vt:lpstr>Лист1</vt:lpstr>
      <vt:lpstr>calcule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2026-03-20T14:08:06Z</dcterms:modified>
</cp:coreProperties>
</file>