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filterPrivacy="1" defaultThemeVersion="124226"/>
  <bookViews>
    <workbookView xWindow="65416" yWindow="65416" windowWidth="20730" windowHeight="11160" tabRatio="934" activeTab="0"/>
  </bookViews>
  <sheets>
    <sheet name="Formulare SS" sheetId="2" r:id="rId1"/>
    <sheet name="F-MC" sheetId="10" r:id="rId2"/>
    <sheet name="Instruc" sheetId="6" r:id="rId3"/>
    <sheet name="Autocolante" sheetId="21" r:id="rId4"/>
    <sheet name="Cutii" sheetId="22" r:id="rId5"/>
  </sheets>
  <definedNames>
    <definedName name="_xlnm.Print_Area" localSheetId="1">'F-MC'!$A$2:$W$40</definedName>
    <definedName name="_xlnm.Print_Area" localSheetId="0">'Formulare SS'!$A$1:$W$21</definedName>
    <definedName name="_xlnm.Print_Area" localSheetId="2">'Instruc'!$A$1:$I$21</definedName>
    <definedName name="_xlnm.Print_Titles" localSheetId="0">'Formulare SS'!$6:$6</definedName>
    <definedName name="_xlnm.Print_Titles" localSheetId="1">'F-MC'!$6:$7</definedName>
  </definedNames>
  <calcPr calcId="191029"/>
  <extLst/>
</workbook>
</file>

<file path=xl/sharedStrings.xml><?xml version="1.0" encoding="utf-8"?>
<sst xmlns="http://schemas.openxmlformats.org/spreadsheetml/2006/main" count="472" uniqueCount="246">
  <si>
    <t>№ d/o</t>
  </si>
  <si>
    <t>Denumirea formularului</t>
  </si>
  <si>
    <t>Numărul formularului</t>
  </si>
  <si>
    <t>Formatul</t>
  </si>
  <si>
    <t>buc</t>
  </si>
  <si>
    <t>Fişa de monitorizare a programului de prelucrare sanitară a încăperilor</t>
  </si>
  <si>
    <t>F-04/mc</t>
  </si>
  <si>
    <t xml:space="preserve">Registrul de monitorizare a utilizării materialelor consumabile, reactivelor, reagenţilor şi testelor </t>
  </si>
  <si>
    <t>F-07/mc</t>
  </si>
  <si>
    <t>402/e</t>
  </si>
  <si>
    <t>Îndreptare examinare de laborator la controlul calitaţii</t>
  </si>
  <si>
    <t>433/e</t>
  </si>
  <si>
    <t>Pret per unit</t>
  </si>
  <si>
    <t>Pret total estimat</t>
  </si>
  <si>
    <t>Nr. d/o</t>
  </si>
  <si>
    <t>u/m</t>
  </si>
  <si>
    <t>buc.</t>
  </si>
  <si>
    <t>TOTAL</t>
  </si>
  <si>
    <t>Buc.</t>
  </si>
  <si>
    <t>Registru de monitorizre a activitatii echipamentului medical</t>
  </si>
  <si>
    <t>F-06/mc</t>
  </si>
  <si>
    <t>U/M</t>
  </si>
  <si>
    <t>SPEMD nr.1</t>
  </si>
  <si>
    <t>Fișa de donare</t>
  </si>
  <si>
    <t>F 404/e</t>
  </si>
  <si>
    <t>SRPSCS nr.1</t>
  </si>
  <si>
    <t>Formular 1+0 foi /A5 Tip hirtie: ofset, grosimea nu mai putin de 80 gr/m2, intensitatea culorii albe nu mai putin de 80%</t>
  </si>
  <si>
    <t>LEDSCS nr.1</t>
  </si>
  <si>
    <t>F-03/mc</t>
  </si>
  <si>
    <t xml:space="preserve">Fişa de monitorizare a parametrilor mediului ambiant </t>
  </si>
  <si>
    <t>LRI</t>
  </si>
  <si>
    <t>LCCPSSP</t>
  </si>
  <si>
    <t>Nr 427/e</t>
  </si>
  <si>
    <t>Buc</t>
  </si>
  <si>
    <t>SPPS</t>
  </si>
  <si>
    <t>№ formular</t>
  </si>
  <si>
    <t>№ pag., formatul şi caracteristicile tehnice</t>
  </si>
  <si>
    <t>Pret unitate</t>
  </si>
  <si>
    <t>pret total</t>
  </si>
  <si>
    <t xml:space="preserve"> Ser standard  AB0</t>
  </si>
  <si>
    <t xml:space="preserve">Eritrocite standarde  </t>
  </si>
  <si>
    <t>Glunat</t>
  </si>
  <si>
    <t>Polibiolin</t>
  </si>
  <si>
    <t xml:space="preserve">Imunoglobulin uman normal </t>
  </si>
  <si>
    <t>Imunoglobulin uman antiresus</t>
  </si>
  <si>
    <t>Trombin</t>
  </si>
  <si>
    <t>Peliculă isogenă</t>
  </si>
  <si>
    <t>Formular 1+1 /A5 Tip hirtie: ofset</t>
  </si>
  <si>
    <t>Eritrocite standarde</t>
  </si>
  <si>
    <t>90 x 80mm</t>
  </si>
  <si>
    <t>100 x 80mm</t>
  </si>
  <si>
    <t>Imunoglobulin uman normal</t>
  </si>
  <si>
    <t>90 x 60mm</t>
  </si>
  <si>
    <t>100 x 100 mm</t>
  </si>
  <si>
    <t>55 x 90mm</t>
  </si>
  <si>
    <t>50 x 90mm</t>
  </si>
  <si>
    <t>40 x 80mm</t>
  </si>
  <si>
    <t>Eritrocite  standarde</t>
  </si>
  <si>
    <t>Registru de monitorizare a eliberarării  produselor  biodistructive</t>
  </si>
  <si>
    <t>F-14/mc</t>
  </si>
  <si>
    <t>Registru de monitorizare a calităţii pregătrii instrumentarului medical şi veselei de laborator</t>
  </si>
  <si>
    <t>F-15/mc</t>
  </si>
  <si>
    <t>Registru de evidență a controlului treziei</t>
  </si>
  <si>
    <t>F – 31/mc</t>
  </si>
  <si>
    <t>Registru copertat 100 pag/A4/Tip hirtie: ofset</t>
  </si>
  <si>
    <t>Formular A4 1+1pag, hirtie alba</t>
  </si>
  <si>
    <t>Registru copertat 100 pag/A5/Tip hirtie: ofset</t>
  </si>
  <si>
    <t>Formular A-5, foae 1+0, hîrtie albă</t>
  </si>
  <si>
    <t>Formular 1+1 foi /A4 Tip hirtie: ofset, grosimea nu mai putin de 80 gr/m2, intensitatea culorii albe nu mai putin de 80%</t>
  </si>
  <si>
    <t>Formular 1+0 foi /A4 Tip hirtie: ofset, grosimea nu mai putin de 80 gr/m2, intensitatea culorii albe nu mai putin de 80%</t>
  </si>
  <si>
    <t xml:space="preserve">Registrul de evidenţă a materiei prime pentru producerea serului standard </t>
  </si>
  <si>
    <t>F - 43/mc</t>
  </si>
  <si>
    <t>140 x 60 x 60mm</t>
  </si>
  <si>
    <t>Registru copertat 100 pag/ orizontal/A4/Tip hirtie: ofset</t>
  </si>
  <si>
    <t>F.nr.207/e</t>
  </si>
  <si>
    <t>Formular 1 foi=A4, pe pagina 2 A5, Tip hirtie: grosimea nu mai putin de 45gr/m2, intensitatea culorii albe nu mai putin de 75%</t>
  </si>
  <si>
    <t>Registrul persoanelor asigurate, care au beneficiat de investigații de laborator și instrumentale costisitoare</t>
  </si>
  <si>
    <t>F-1-19/r</t>
  </si>
  <si>
    <t xml:space="preserve">Fișa de transmitere  a  unităților de sînge/probelor de laborator/documentației și instrumentelor medicale în subdiviziunile instituției conform destinației </t>
  </si>
  <si>
    <t>F-257/e</t>
  </si>
  <si>
    <t>Imunoglobulin uman antistafilococică, soluți injectabilă</t>
  </si>
  <si>
    <t>Imunoglobulin uman antirhesus, soluți injectabilă</t>
  </si>
  <si>
    <t xml:space="preserve">Albumin 10%, soluţie perfuzabilă </t>
  </si>
  <si>
    <t xml:space="preserve">Albumin 20%, soluţie perfuzabilă </t>
  </si>
  <si>
    <t>Buletinul examenului de laborator al donatorului de sânge/component sanguine</t>
  </si>
  <si>
    <t>445/e</t>
  </si>
  <si>
    <t>Formular 1+0 foi A4 Tip hirtie: ofset, grosimea nu mai putin de 80 gr/m2, intensitatea culorii albe nu mai putin de 80%</t>
  </si>
  <si>
    <t>128-O din 23.09.15</t>
  </si>
  <si>
    <t xml:space="preserve">Acordul informat al persoanei la efectuarea infuziei de soluţii/trasfuzei de produse sanguine în cadrul CNTS </t>
  </si>
  <si>
    <t>Acordul informat privind posibilitatea şi modul de a beneficia de servicii medicale acoperite din fondurile asigurării obligatorii de asistenţă medicală în cadrul CNTS</t>
  </si>
  <si>
    <t>Acordul informat al persoanei la efectuarea investigaţiilor de laborator în cadrul CNTS</t>
  </si>
  <si>
    <t xml:space="preserve">Acordul informat a pacientului la efectuarea tratamentului aferent în cadrul CNTS </t>
  </si>
  <si>
    <t>128-O din 23.09.16</t>
  </si>
  <si>
    <t>Registru  de monitorizare a iradierii cu raze ultraviolete</t>
  </si>
  <si>
    <t>F-501/e</t>
  </si>
  <si>
    <t xml:space="preserve">Registrul de evidenţă a investigaţiilor preparatelor biomedicale din sînge transmise pentru controlul calităţii </t>
  </si>
  <si>
    <t xml:space="preserve">F – 83/mc     </t>
  </si>
  <si>
    <t xml:space="preserve">Registrul de monitorizare a volumului de lucru la echipamentul medical </t>
  </si>
  <si>
    <t>F - 84/mc</t>
  </si>
  <si>
    <t>F - 85/mc</t>
  </si>
  <si>
    <t xml:space="preserve">Registrul de evidenţa a utilizării materialelor consumabile, reactivelor chimici şi alcoolului </t>
  </si>
  <si>
    <t>F - 87/mc</t>
  </si>
  <si>
    <t xml:space="preserve">Registru de evidenţă a prelucrării filtrelor        </t>
  </si>
  <si>
    <t>F – 89/mc</t>
  </si>
  <si>
    <t xml:space="preserve">Registrul de monitorizate a compo-nentelor sanguine recepţionate pentru  producerea preparatelor diagnostic şi biomedicale din sânge </t>
  </si>
  <si>
    <t>F - 90/mc</t>
  </si>
  <si>
    <t xml:space="preserve">Registrul de evidenţă a preparate-lor diagnostice şi biomedicale din sânge şi soluţiilor perfuzabile eliberate din secţie   </t>
  </si>
  <si>
    <t>F – 91/mc</t>
  </si>
  <si>
    <t>Registrul de evidenţă a procesului de fracţionare a materiei prime</t>
  </si>
  <si>
    <t>STAAIMSPS nr.1</t>
  </si>
  <si>
    <t>F-12/mc</t>
  </si>
  <si>
    <t>Registrul de monitorizare a recepţionării produselor sanguine şi soluţiilor pentru controlul calităţii</t>
  </si>
  <si>
    <t>Registrul investigaţiilor la sterilitate în activitatea centrului/secţiei de transfuzie a sîngelui</t>
  </si>
  <si>
    <t>443/e</t>
  </si>
  <si>
    <t>STAAIMSPS nr. 1</t>
  </si>
  <si>
    <t>STAAIMSPS nr. 2</t>
  </si>
  <si>
    <t>SPEMDRSCSPCS nr.2</t>
  </si>
  <si>
    <t>LEDSCS nr.2</t>
  </si>
  <si>
    <t>Fişa de monitorizare a echipamentului informaţional în cadrul colectelor mobile</t>
  </si>
  <si>
    <t>F – 18/mc</t>
  </si>
  <si>
    <t>Formular A4 1+0 pag, hirtie alba</t>
  </si>
  <si>
    <t>70 x 70mm</t>
  </si>
  <si>
    <t>Comanda spre tipar pentru 2020</t>
  </si>
  <si>
    <t>Registru de evidenţă a rezultatelor controlului biologic</t>
  </si>
  <si>
    <t>Formular 72 foi A5, Tip hirtie: ofset, grosimea nu mai putin de 80 gr/m2, intensitatea culorii albe nu mai putin de 80%</t>
  </si>
  <si>
    <t>Formular 48 fo iA5, Tip hirtie: ofset, grosimea nu mai putin de 80 gr/m2, intensitatea culorii albe nu mai putin de 80%</t>
  </si>
  <si>
    <t>Formular 48 foi A5, Tip hirtie: ofset, grosimea nu mai putin de 80 gr/m2, intensitatea culorii albe nu mai putin de 80%</t>
  </si>
  <si>
    <t>Registru copertat 25 foi, 50 pag/A4/Tip hirtie: ofset</t>
  </si>
  <si>
    <t>F - 42/mc</t>
  </si>
  <si>
    <t>Registru de evidenţă a pregătirii soluţiilor  chimice pentru lucru în secţie</t>
  </si>
  <si>
    <t>F - 44/mc</t>
  </si>
  <si>
    <t>Registru de evidenţă a materiei prime pentru producerea  eritrocitelor standarde</t>
  </si>
  <si>
    <t>Registru copertat 50 pag, orizontal, Tip hirtie: ofset, grosimea nu mai putin de 80 gr/m2, intensitatea culorii albe nu mai putin de 80%</t>
  </si>
  <si>
    <t>Registru copertat72 pag, vertical, Tip hirtie: ofset, grosimea nu mai putin de 80 gr/m2, intensitatea culorii albe nu mai putin de 80%</t>
  </si>
  <si>
    <t>LEDSCS nr.3</t>
  </si>
  <si>
    <t>SPEMDRSCSPCS nr.3</t>
  </si>
  <si>
    <t>STAAIMSPS nr. 3</t>
  </si>
  <si>
    <t>F - 93/mc</t>
  </si>
  <si>
    <t>Fișă de transmitere a deșeurilor rezultate din activitatea medicală pentru depozitare și transmitere pentru evacuare a deșeurilor biologice</t>
  </si>
  <si>
    <t>F - 25/mc</t>
  </si>
  <si>
    <t>401/e</t>
  </si>
  <si>
    <t>Registru de monitorizare a apelurilor remise donatorilor în sîngele cărora s-a constatat variații de la normă</t>
  </si>
  <si>
    <t>F – 29/mc</t>
  </si>
  <si>
    <t>Formular A4 1+0pag, hirtie alba</t>
  </si>
  <si>
    <r>
      <t xml:space="preserve">Adeverinţă de examinare a donatorului de sînge/componente sanguine nr.ttttttttt </t>
    </r>
    <r>
      <rPr>
        <b/>
        <u val="single"/>
        <sz val="16"/>
        <color theme="1"/>
        <rFont val="Times New Roman"/>
        <family val="1"/>
      </rPr>
      <t>(numeratia in crestere)</t>
    </r>
    <r>
      <rPr>
        <sz val="16"/>
        <color theme="1"/>
        <rFont val="Times New Roman"/>
        <family val="1"/>
      </rPr>
      <t xml:space="preserve"> </t>
    </r>
  </si>
  <si>
    <r>
      <t xml:space="preserve">Certificat </t>
    </r>
    <r>
      <rPr>
        <u val="single"/>
        <sz val="16"/>
        <color theme="1"/>
        <rFont val="Times New Roman"/>
        <family val="1"/>
      </rPr>
      <t xml:space="preserve">nr. </t>
    </r>
    <r>
      <rPr>
        <b/>
        <u val="single"/>
        <sz val="16"/>
        <color theme="1"/>
        <rFont val="Times New Roman"/>
        <family val="1"/>
      </rPr>
      <t>CN 257001 (numeratia in crestere)</t>
    </r>
    <r>
      <rPr>
        <sz val="16"/>
        <color theme="1"/>
        <rFont val="Times New Roman"/>
        <family val="1"/>
      </rPr>
      <t xml:space="preserve"> privind donarea de sînge/componente sanguine</t>
    </r>
  </si>
  <si>
    <r>
      <t>Certificat medical</t>
    </r>
    <r>
      <rPr>
        <u val="single"/>
        <sz val="16"/>
        <rFont val="Times New Roman"/>
        <family val="1"/>
      </rPr>
      <t xml:space="preserve"> nr. 0021303 </t>
    </r>
    <r>
      <rPr>
        <b/>
        <i/>
        <u val="single"/>
        <sz val="16"/>
        <rFont val="Times New Roman"/>
        <family val="1"/>
      </rPr>
      <t>(numerotare in crestere)</t>
    </r>
  </si>
  <si>
    <r>
      <t>Registru copertat 100pag,vertical, Tip hirtie: ofset, grosimea nu mai putin de 80 gr/m</t>
    </r>
    <r>
      <rPr>
        <vertAlign val="superscript"/>
        <sz val="16"/>
        <color theme="1"/>
        <rFont val="Times New Roman"/>
        <family val="1"/>
      </rPr>
      <t>2</t>
    </r>
    <r>
      <rPr>
        <sz val="16"/>
        <color theme="1"/>
        <rFont val="Times New Roman"/>
        <family val="1"/>
      </rPr>
      <t>, intensitatea culorii albe nu mai putin de 80%</t>
    </r>
  </si>
  <si>
    <t xml:space="preserve">Registru 72 foi A4, Tip hirtie: ofset, grosimea nu mai putin de 80 gr/m2, intensitatea culorii albe nu mai putin de 80%
</t>
  </si>
  <si>
    <t>Registru 72 foi A4, Tip hirtie: ofset, grosimea nu mai putin de 80 gr/m2, intensitatea culorii albe nu mai putin de 80%</t>
  </si>
  <si>
    <r>
      <t xml:space="preserve">Trimitere  la  invetigție </t>
    </r>
    <r>
      <rPr>
        <u val="single"/>
        <sz val="16"/>
        <color theme="1"/>
        <rFont val="Times New Roman"/>
        <family val="1"/>
      </rPr>
      <t>nr</t>
    </r>
    <r>
      <rPr>
        <u val="single"/>
        <sz val="16"/>
        <color theme="1"/>
        <rFont val="Stencil"/>
        <family val="5"/>
      </rPr>
      <t xml:space="preserve">. C/9101 </t>
    </r>
    <r>
      <rPr>
        <u val="single"/>
        <sz val="16"/>
        <color theme="1"/>
        <rFont val="Times New Roman"/>
        <family val="1"/>
      </rPr>
      <t xml:space="preserve">  </t>
    </r>
    <r>
      <rPr>
        <sz val="16"/>
        <color theme="1"/>
        <rFont val="Times New Roman"/>
        <family val="1"/>
      </rPr>
      <t>La grupa  de sînge, factor rhessus și anticorpi-Rh</t>
    </r>
    <r>
      <rPr>
        <b/>
        <i/>
        <sz val="16"/>
        <color theme="1"/>
        <rFont val="Times New Roman"/>
        <family val="1"/>
      </rPr>
      <t xml:space="preserve"> (numerotare in crestere)</t>
    </r>
  </si>
  <si>
    <t>Formular A5 1+0pag, hirtie alba</t>
  </si>
  <si>
    <t>Z. Anastas</t>
  </si>
  <si>
    <r>
      <t xml:space="preserve">Trimitere  la  invetigție </t>
    </r>
    <r>
      <rPr>
        <u val="single"/>
        <sz val="16"/>
        <color theme="1"/>
        <rFont val="Times New Roman"/>
        <family val="1"/>
      </rPr>
      <t>nr</t>
    </r>
    <r>
      <rPr>
        <u val="single"/>
        <sz val="16"/>
        <color theme="1"/>
        <rFont val="Stencil"/>
        <family val="5"/>
      </rPr>
      <t xml:space="preserve">. BL/10813 </t>
    </r>
    <r>
      <rPr>
        <u val="single"/>
        <sz val="16"/>
        <color theme="1"/>
        <rFont val="Times New Roman"/>
        <family val="1"/>
      </rPr>
      <t xml:space="preserve">  </t>
    </r>
    <r>
      <rPr>
        <sz val="16"/>
        <color theme="1"/>
        <rFont val="Times New Roman"/>
        <family val="1"/>
      </rPr>
      <t>La grupa  de sînge, factor rhessus și anticorpi-Rh</t>
    </r>
    <r>
      <rPr>
        <b/>
        <i/>
        <sz val="16"/>
        <color theme="1"/>
        <rFont val="Times New Roman"/>
        <family val="1"/>
      </rPr>
      <t xml:space="preserve"> (numerotare in crestere)</t>
    </r>
  </si>
  <si>
    <t xml:space="preserve">Registru a controlului lucrului sterilizatoarelor,cu aburi (autoclav) </t>
  </si>
  <si>
    <t xml:space="preserve">Registrul de evidenţă a seriilor de seruri standarde produse </t>
  </si>
  <si>
    <t>F - 45/mc</t>
  </si>
  <si>
    <t xml:space="preserve">Registrul de evidenţă a seriilor de eritrocite standarde produse </t>
  </si>
  <si>
    <t>F - 46/mc</t>
  </si>
  <si>
    <t>Registrul de evidenţa a fracţionarii precipitaului fracţiei II + III</t>
  </si>
  <si>
    <t>F - 88/mc</t>
  </si>
  <si>
    <t>L - 60 mm.  h -  40 mm</t>
  </si>
  <si>
    <t>L - 50 mm.  h -  30 mm</t>
  </si>
  <si>
    <t>L - 35 mm.  h -  25 mm</t>
  </si>
  <si>
    <t>L - 35 mm.  h -  32 mm</t>
  </si>
  <si>
    <t>L - 80 mm.  h -  50 mm</t>
  </si>
  <si>
    <t>Autocolante  pentru  flacon – sol.Albumin 20% - 100ml</t>
  </si>
  <si>
    <t>Autocolante  pentru  flacon – sol.Albumin 20% - 50ml</t>
  </si>
  <si>
    <t>Autocolante  pentru flacoane – sol.Albumin10% - 10 ml</t>
  </si>
  <si>
    <t>Autocolante  pentru flacoane – sol.Albumin10% - 20 ml</t>
  </si>
  <si>
    <t>L – 80 mm  h -  50 mm</t>
  </si>
  <si>
    <t>Autocolante  pentru  flacoane – sol.Albumin10% - 50ml</t>
  </si>
  <si>
    <t>L - 80 mm. h -  50 mm</t>
  </si>
  <si>
    <t>Autocolante  pentru  flacon – sol.Albumin10% - 100ml</t>
  </si>
  <si>
    <t>L - 90 mm. h -  60 mm</t>
  </si>
  <si>
    <t>Autocolante  pentru  flacon –  sol.Albumin10% - 200ml</t>
  </si>
  <si>
    <t>L - 35 mm  h - 25 mm</t>
  </si>
  <si>
    <t>Autocolante pentru  flacon – preparate biomedicale</t>
  </si>
  <si>
    <r>
      <t>A</t>
    </r>
    <r>
      <rPr>
        <b/>
        <vertAlign val="subscript"/>
        <sz val="14"/>
        <color theme="1"/>
        <rFont val="Times New Roman"/>
        <family val="1"/>
      </rPr>
      <t xml:space="preserve">2 </t>
    </r>
    <r>
      <rPr>
        <sz val="14"/>
        <color theme="1"/>
        <rFont val="Times New Roman"/>
        <family val="1"/>
      </rPr>
      <t xml:space="preserve">  </t>
    </r>
  </si>
  <si>
    <r>
      <t xml:space="preserve">B </t>
    </r>
    <r>
      <rPr>
        <sz val="14"/>
        <color theme="1"/>
        <rFont val="Times New Roman"/>
        <family val="1"/>
      </rPr>
      <t xml:space="preserve"> </t>
    </r>
  </si>
  <si>
    <t xml:space="preserve">A </t>
  </si>
  <si>
    <r>
      <t>0</t>
    </r>
    <r>
      <rPr>
        <sz val="14"/>
        <color theme="1"/>
        <rFont val="Times New Roman"/>
        <family val="1"/>
      </rPr>
      <t xml:space="preserve"> Rh neg  Kell poz </t>
    </r>
  </si>
  <si>
    <t>L - 35 mm. h -  32 mm</t>
  </si>
  <si>
    <r>
      <t>0</t>
    </r>
    <r>
      <rPr>
        <sz val="14"/>
        <color theme="1"/>
        <rFont val="Times New Roman"/>
        <family val="1"/>
      </rPr>
      <t xml:space="preserve"> Rh poz Kell neg  </t>
    </r>
  </si>
  <si>
    <r>
      <t xml:space="preserve">0 </t>
    </r>
    <r>
      <rPr>
        <sz val="14"/>
        <color theme="1"/>
        <rFont val="Times New Roman"/>
        <family val="1"/>
      </rPr>
      <t>Rh  neg Kell  neg</t>
    </r>
  </si>
  <si>
    <t>Autocolante pentru  flacon preparate sanguine diagnostice (eritrocite standarde)</t>
  </si>
  <si>
    <t>grupa AB</t>
  </si>
  <si>
    <t>grupa B</t>
  </si>
  <si>
    <t>grupa A</t>
  </si>
  <si>
    <t xml:space="preserve"> grupa 0</t>
  </si>
  <si>
    <t>Autocolante  pentru  flacoane preparate sanguine diagnostice (ser standard izohemaglutinat 0AB)</t>
  </si>
  <si>
    <t>sol.Albumin 20%- 50ml</t>
  </si>
  <si>
    <t>sol.Albumin20%-100ml</t>
  </si>
  <si>
    <t>sol.Albumin10% - 10ml</t>
  </si>
  <si>
    <t>sol.Albumin10% - 20ml</t>
  </si>
  <si>
    <t>sol.Albumin10%- 50ml</t>
  </si>
  <si>
    <t>sol.Albumin10%-100ml</t>
  </si>
  <si>
    <t>sol.Albumin10%-200ml</t>
  </si>
  <si>
    <t>Imunoglobulin uman antistafilococică</t>
  </si>
  <si>
    <t>Ser standard - AB0</t>
  </si>
  <si>
    <t>Cantitatea</t>
  </si>
  <si>
    <t>Format (dimensiuni)</t>
  </si>
  <si>
    <t>Denumirea</t>
  </si>
  <si>
    <t>Autocolante  pentru  flacoane 
– imunoglobulin uman normal</t>
  </si>
  <si>
    <t>Autocolante  pentru  fiole
 – imunoglobulin uman antiresus</t>
  </si>
  <si>
    <t>Autocolante  pentru  fiole 
– imunoglobulin uman antistafilococ</t>
  </si>
  <si>
    <t>Autocolante  pentru  flacon Polibiolin</t>
  </si>
  <si>
    <t>Autocolante  pentru  flacon Glunat</t>
  </si>
  <si>
    <t>Autocolante  pentru  flacon Trombina</t>
  </si>
  <si>
    <t>Autocolante  pentru  flacon Pelicula izogena de fibrina</t>
  </si>
  <si>
    <t>L - 25 mm  h - 20 mm</t>
  </si>
  <si>
    <t>Autocolante pentru cutii ambalare primara/Lăţ.  x  Înălţ/Hirtie (carton 90 gr) alb</t>
  </si>
  <si>
    <t>130x80x60 mm</t>
  </si>
  <si>
    <t>sol.Albumin - 10ml</t>
  </si>
  <si>
    <t>sol.Albumin - 20ml</t>
  </si>
  <si>
    <t>45 x 100 x 45mm</t>
  </si>
  <si>
    <t>sol.Albumin - 50ml</t>
  </si>
  <si>
    <t>55 x 120 x 55mm</t>
  </si>
  <si>
    <t>sol.Albumin - 100ml</t>
  </si>
  <si>
    <t>62 x 180 x 62mm</t>
  </si>
  <si>
    <t>sol.Albumin - 200ml</t>
  </si>
  <si>
    <t>140x60x60mm</t>
  </si>
  <si>
    <t xml:space="preserve">120x70x15mm </t>
  </si>
  <si>
    <t>Imunoglobulin uman antirhezus</t>
  </si>
  <si>
    <t>Imunoglobulin umanantistafilococ</t>
  </si>
  <si>
    <t xml:space="preserve">120x50x50mm </t>
  </si>
  <si>
    <t>Cutii pentru ambalarea secundară/lung.x înal x lăţ/carton</t>
  </si>
  <si>
    <t>Necesitatea în formulare medicale aprobate de MSMPS în activitatea Centrului Național de Transfuzie a Sângelui pentru 2021</t>
  </si>
  <si>
    <t>Necesitatea în formulare medicale pentru monitorizarea managementului calităţiii în activitatea Centrului Național de Transfuzie a Sângelui pentru anul 2021</t>
  </si>
  <si>
    <t>100x60x50mm</t>
  </si>
  <si>
    <t>85x60x50mm</t>
  </si>
  <si>
    <t>120x50x50mm</t>
  </si>
  <si>
    <t>130 x80 x60 mm</t>
  </si>
  <si>
    <t xml:space="preserve">APROB </t>
  </si>
  <si>
    <t xml:space="preserve">Director Centrul Național </t>
  </si>
  <si>
    <t>de Transfuzie a Sângelui</t>
  </si>
  <si>
    <t>_________________Svetlana Cebotari</t>
  </si>
  <si>
    <r>
      <t>Necesitati pentru anul 2021 in cutii pentru ambalarea secundară a produselor sanguine                                                             (Cartonul de o grosime nu mai putin de 300 gr/m</t>
    </r>
    <r>
      <rPr>
        <b/>
        <vertAlign val="super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>)</t>
    </r>
  </si>
  <si>
    <t>Necesități în autocolante pentru marcarea preparatelor diagnostice și biomedicale sanguine
pentru anul 2021</t>
  </si>
  <si>
    <t>Necesități în informație pentru utilizatori (instructiuni)  a preparatelor biomedicale si diagnostice pentru 2021</t>
  </si>
  <si>
    <t xml:space="preserve">Șef secție monitorizare, audit și integrare serviciilor de asistență hemotransfuzională </t>
  </si>
  <si>
    <t>Alexandru Gherman</t>
  </si>
  <si>
    <t>Total materiale tipografice</t>
  </si>
  <si>
    <t>MD50TRPBAA339110A15345AC</t>
  </si>
  <si>
    <t>MD16TRPBAA222910A15345AC</t>
  </si>
  <si>
    <t xml:space="preserve">LIPSESTE CHESTIONAR COVID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</si>
</sst>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name val="Times New Roman"/>
      <family val="1"/>
    </font>
    <font>
      <sz val="16"/>
      <name val="Calibri"/>
      <family val="2"/>
      <scheme val="minor"/>
    </font>
    <font>
      <b/>
      <sz val="16"/>
      <name val="Times New Roman"/>
      <family val="1"/>
    </font>
    <font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u val="single"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i/>
      <sz val="16"/>
      <name val="Times New Roman"/>
      <family val="1"/>
    </font>
    <font>
      <b/>
      <i/>
      <sz val="16"/>
      <color theme="1"/>
      <name val="Times New Roman"/>
      <family val="1"/>
    </font>
    <font>
      <u val="single"/>
      <sz val="16"/>
      <name val="Times New Roman"/>
      <family val="1"/>
    </font>
    <font>
      <vertAlign val="superscript"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i/>
      <u val="single"/>
      <sz val="16"/>
      <name val="Times New Roman"/>
      <family val="1"/>
    </font>
    <font>
      <b/>
      <sz val="16"/>
      <color theme="1"/>
      <name val="Bodoni MT Black"/>
      <family val="1"/>
    </font>
    <font>
      <u val="single"/>
      <sz val="16"/>
      <color theme="1"/>
      <name val="Stencil"/>
      <family val="5"/>
    </font>
    <font>
      <b/>
      <sz val="14"/>
      <color theme="1"/>
      <name val="Arial Black"/>
      <family val="2"/>
    </font>
    <font>
      <b/>
      <i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4"/>
      <color theme="1"/>
      <name val="Bodoni MT Black"/>
      <family val="1"/>
    </font>
    <font>
      <sz val="16"/>
      <color theme="1"/>
      <name val="Bodoni MT Black"/>
      <family val="1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0" fontId="20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20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left" vertical="center" textRotation="90" wrapText="1"/>
    </xf>
    <xf numFmtId="0" fontId="5" fillId="0" borderId="1" xfId="0" applyFont="1" applyFill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left" vertical="center" textRotation="90" wrapText="1"/>
    </xf>
    <xf numFmtId="0" fontId="10" fillId="0" borderId="0" xfId="0" applyFont="1"/>
    <xf numFmtId="0" fontId="27" fillId="0" borderId="0" xfId="0" applyFont="1" applyAlignment="1">
      <alignment/>
    </xf>
    <xf numFmtId="0" fontId="12" fillId="0" borderId="1" xfId="0" applyFont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center"/>
    </xf>
    <xf numFmtId="2" fontId="22" fillId="0" borderId="0" xfId="0" applyNumberFormat="1" applyFont="1" applyFill="1" applyAlignment="1">
      <alignment horizontal="center" vertical="top"/>
    </xf>
    <xf numFmtId="0" fontId="29" fillId="0" borderId="0" xfId="0" applyFont="1" applyAlignment="1">
      <alignment horizontal="left"/>
    </xf>
    <xf numFmtId="164" fontId="30" fillId="0" borderId="0" xfId="0" applyNumberFormat="1" applyFont="1" applyAlignment="1">
      <alignment horizontal="left" vertical="center"/>
    </xf>
    <xf numFmtId="2" fontId="22" fillId="0" borderId="0" xfId="0" applyNumberFormat="1" applyFont="1"/>
    <xf numFmtId="0" fontId="3" fillId="0" borderId="0" xfId="0" applyFont="1" applyAlignment="1">
      <alignment vertical="center" wrapText="1"/>
    </xf>
    <xf numFmtId="2" fontId="30" fillId="0" borderId="0" xfId="0" applyNumberFormat="1" applyFont="1"/>
    <xf numFmtId="0" fontId="30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5" fillId="0" borderId="4" xfId="0" applyFont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19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2" fontId="31" fillId="0" borderId="0" xfId="0" applyNumberFormat="1" applyFont="1" applyFill="1"/>
    <xf numFmtId="2" fontId="0" fillId="0" borderId="0" xfId="0" applyNumberFormat="1"/>
    <xf numFmtId="164" fontId="0" fillId="0" borderId="0" xfId="0" applyNumberFormat="1" applyAlignment="1">
      <alignment horizontal="left" vertical="center"/>
    </xf>
    <xf numFmtId="0" fontId="10" fillId="3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"/>
  <sheetViews>
    <sheetView tabSelected="1" zoomScale="60" zoomScaleNormal="60" workbookViewId="0" topLeftCell="A1">
      <pane xSplit="4" ySplit="6" topLeftCell="E22" activePane="bottomRight" state="frozen"/>
      <selection pane="topLeft" activeCell="M158" sqref="M158"/>
      <selection pane="topRight" activeCell="M158" sqref="M158"/>
      <selection pane="bottomLeft" activeCell="M158" sqref="M158"/>
      <selection pane="bottomRight" activeCell="D27" sqref="D27"/>
    </sheetView>
  </sheetViews>
  <sheetFormatPr defaultColWidth="15.7109375" defaultRowHeight="15"/>
  <cols>
    <col min="1" max="1" width="4.140625" style="16" customWidth="1"/>
    <col min="2" max="2" width="70.00390625" style="16" customWidth="1"/>
    <col min="3" max="3" width="14.7109375" style="17" customWidth="1"/>
    <col min="4" max="4" width="6.7109375" style="16" customWidth="1"/>
    <col min="5" max="5" width="73.140625" style="16" customWidth="1"/>
    <col min="6" max="19" width="8.7109375" style="18" hidden="1" customWidth="1"/>
    <col min="20" max="20" width="21.7109375" style="121" hidden="1" customWidth="1"/>
    <col min="21" max="21" width="18.7109375" style="18" customWidth="1"/>
    <col min="22" max="22" width="10.57421875" style="18" customWidth="1"/>
    <col min="23" max="23" width="19.00390625" style="18" customWidth="1"/>
    <col min="24" max="24" width="4.8515625" style="16" customWidth="1"/>
    <col min="25" max="16384" width="15.7109375" style="16" customWidth="1"/>
  </cols>
  <sheetData>
    <row r="1" spans="18:23" ht="15">
      <c r="R1" s="132" t="s">
        <v>233</v>
      </c>
      <c r="S1" s="132"/>
      <c r="T1" s="132"/>
      <c r="U1" s="132"/>
      <c r="V1" s="132"/>
      <c r="W1" s="121"/>
    </row>
    <row r="2" spans="18:23" ht="15">
      <c r="R2" s="132" t="s">
        <v>234</v>
      </c>
      <c r="S2" s="132"/>
      <c r="T2" s="132"/>
      <c r="U2" s="132"/>
      <c r="V2" s="132"/>
      <c r="W2" s="121"/>
    </row>
    <row r="3" spans="18:23" ht="15">
      <c r="R3" s="132" t="s">
        <v>235</v>
      </c>
      <c r="S3" s="132"/>
      <c r="T3" s="132"/>
      <c r="U3" s="132"/>
      <c r="V3" s="132"/>
      <c r="W3" s="121"/>
    </row>
    <row r="4" spans="16:23" ht="15">
      <c r="P4" s="133" t="s">
        <v>236</v>
      </c>
      <c r="Q4" s="133"/>
      <c r="R4" s="133"/>
      <c r="S4" s="133"/>
      <c r="T4" s="133"/>
      <c r="U4" s="133"/>
      <c r="V4" s="133"/>
      <c r="W4" s="121"/>
    </row>
    <row r="5" spans="2:22" ht="21" customHeight="1">
      <c r="B5" s="129" t="s">
        <v>227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5" ht="96" customHeight="1">
      <c r="A6" s="19" t="s">
        <v>0</v>
      </c>
      <c r="B6" s="20" t="s">
        <v>1</v>
      </c>
      <c r="C6" s="21" t="s">
        <v>2</v>
      </c>
      <c r="D6" s="21" t="s">
        <v>21</v>
      </c>
      <c r="E6" s="22" t="s">
        <v>3</v>
      </c>
      <c r="F6" s="24" t="s">
        <v>109</v>
      </c>
      <c r="G6" s="24" t="s">
        <v>22</v>
      </c>
      <c r="H6" s="24" t="s">
        <v>25</v>
      </c>
      <c r="I6" s="24" t="s">
        <v>27</v>
      </c>
      <c r="J6" s="24" t="s">
        <v>30</v>
      </c>
      <c r="K6" s="24" t="s">
        <v>31</v>
      </c>
      <c r="L6" s="24" t="s">
        <v>34</v>
      </c>
      <c r="M6" s="24" t="s">
        <v>115</v>
      </c>
      <c r="N6" s="24" t="s">
        <v>116</v>
      </c>
      <c r="O6" s="24" t="s">
        <v>117</v>
      </c>
      <c r="P6" s="50" t="s">
        <v>136</v>
      </c>
      <c r="Q6" s="50" t="s">
        <v>135</v>
      </c>
      <c r="R6" s="24" t="s">
        <v>134</v>
      </c>
      <c r="S6" s="24" t="s">
        <v>152</v>
      </c>
      <c r="T6" s="23" t="s">
        <v>17</v>
      </c>
      <c r="U6" s="124" t="s">
        <v>17</v>
      </c>
      <c r="V6" s="24" t="s">
        <v>12</v>
      </c>
      <c r="W6" s="24" t="s">
        <v>13</v>
      </c>
      <c r="Y6" s="25"/>
    </row>
    <row r="7" spans="1:23" ht="60.75">
      <c r="A7" s="31">
        <v>1</v>
      </c>
      <c r="B7" s="26" t="s">
        <v>144</v>
      </c>
      <c r="C7" s="27" t="s">
        <v>140</v>
      </c>
      <c r="D7" s="27" t="s">
        <v>4</v>
      </c>
      <c r="E7" s="28" t="s">
        <v>26</v>
      </c>
      <c r="F7" s="30"/>
      <c r="G7" s="30"/>
      <c r="H7" s="30"/>
      <c r="I7" s="30"/>
      <c r="J7" s="30"/>
      <c r="K7" s="30"/>
      <c r="L7" s="30"/>
      <c r="M7" s="30"/>
      <c r="N7" s="30">
        <v>200</v>
      </c>
      <c r="O7" s="30"/>
      <c r="P7" s="30"/>
      <c r="Q7" s="30"/>
      <c r="R7" s="30"/>
      <c r="S7" s="30"/>
      <c r="T7" s="11">
        <f aca="true" t="shared" si="0" ref="T7:T18">SUM(F7:S7)</f>
        <v>200</v>
      </c>
      <c r="U7" s="122">
        <v>200</v>
      </c>
      <c r="V7" s="29">
        <v>0.3</v>
      </c>
      <c r="W7" s="104">
        <f aca="true" t="shared" si="1" ref="W7:W18">T7*V7</f>
        <v>60</v>
      </c>
    </row>
    <row r="8" spans="1:23" ht="42" customHeight="1">
      <c r="A8" s="31">
        <v>2</v>
      </c>
      <c r="B8" s="26" t="s">
        <v>145</v>
      </c>
      <c r="C8" s="27" t="s">
        <v>9</v>
      </c>
      <c r="D8" s="27" t="s">
        <v>4</v>
      </c>
      <c r="E8" s="28" t="s">
        <v>26</v>
      </c>
      <c r="F8" s="30"/>
      <c r="G8" s="30"/>
      <c r="H8" s="30">
        <v>6500</v>
      </c>
      <c r="I8" s="30"/>
      <c r="J8" s="30"/>
      <c r="K8" s="30"/>
      <c r="L8" s="30"/>
      <c r="M8" s="30"/>
      <c r="N8" s="30">
        <v>4000</v>
      </c>
      <c r="O8" s="30"/>
      <c r="P8" s="30"/>
      <c r="Q8" s="30">
        <v>1500</v>
      </c>
      <c r="R8" s="30"/>
      <c r="S8" s="30"/>
      <c r="T8" s="11">
        <f t="shared" si="0"/>
        <v>12000</v>
      </c>
      <c r="U8" s="123">
        <v>12000</v>
      </c>
      <c r="V8" s="29">
        <v>0.1</v>
      </c>
      <c r="W8" s="104">
        <f t="shared" si="1"/>
        <v>1200</v>
      </c>
    </row>
    <row r="9" spans="1:23" ht="60.75">
      <c r="A9" s="31">
        <v>3</v>
      </c>
      <c r="B9" s="69" t="s">
        <v>23</v>
      </c>
      <c r="C9" s="32" t="s">
        <v>24</v>
      </c>
      <c r="D9" s="32" t="s">
        <v>18</v>
      </c>
      <c r="E9" s="32" t="s">
        <v>68</v>
      </c>
      <c r="F9" s="30"/>
      <c r="G9" s="30">
        <v>7000</v>
      </c>
      <c r="H9" s="30"/>
      <c r="I9" s="30"/>
      <c r="J9" s="30"/>
      <c r="K9" s="30"/>
      <c r="L9" s="30"/>
      <c r="M9" s="30"/>
      <c r="N9" s="30">
        <v>5000</v>
      </c>
      <c r="O9" s="30"/>
      <c r="P9" s="30"/>
      <c r="Q9" s="30">
        <v>2000</v>
      </c>
      <c r="R9" s="30"/>
      <c r="S9" s="30"/>
      <c r="T9" s="11">
        <f t="shared" si="0"/>
        <v>14000</v>
      </c>
      <c r="U9" s="123">
        <v>14000</v>
      </c>
      <c r="V9" s="29">
        <v>0.19</v>
      </c>
      <c r="W9" s="104">
        <f t="shared" si="1"/>
        <v>2660</v>
      </c>
    </row>
    <row r="10" spans="1:23" ht="40.9" customHeight="1">
      <c r="A10" s="31">
        <v>4</v>
      </c>
      <c r="B10" s="38" t="s">
        <v>123</v>
      </c>
      <c r="C10" s="36" t="s">
        <v>32</v>
      </c>
      <c r="D10" s="37" t="s">
        <v>33</v>
      </c>
      <c r="E10" s="37" t="s">
        <v>148</v>
      </c>
      <c r="F10" s="30"/>
      <c r="G10" s="30"/>
      <c r="H10" s="30"/>
      <c r="I10" s="30"/>
      <c r="J10" s="30"/>
      <c r="K10" s="30">
        <v>10</v>
      </c>
      <c r="L10" s="30"/>
      <c r="M10" s="30"/>
      <c r="N10" s="30"/>
      <c r="O10" s="30"/>
      <c r="P10" s="30"/>
      <c r="Q10" s="30"/>
      <c r="R10" s="30"/>
      <c r="S10" s="30"/>
      <c r="T10" s="11">
        <f t="shared" si="0"/>
        <v>10</v>
      </c>
      <c r="U10" s="123">
        <v>10</v>
      </c>
      <c r="V10" s="35">
        <v>21</v>
      </c>
      <c r="W10" s="104">
        <f t="shared" si="1"/>
        <v>210</v>
      </c>
    </row>
    <row r="11" spans="1:23" ht="46.15" customHeight="1">
      <c r="A11" s="31">
        <v>5</v>
      </c>
      <c r="B11" s="38" t="s">
        <v>10</v>
      </c>
      <c r="C11" s="27" t="s">
        <v>11</v>
      </c>
      <c r="D11" s="27" t="s">
        <v>4</v>
      </c>
      <c r="E11" s="28" t="s">
        <v>69</v>
      </c>
      <c r="F11" s="30"/>
      <c r="G11" s="30">
        <v>200</v>
      </c>
      <c r="H11" s="30"/>
      <c r="I11" s="30"/>
      <c r="J11" s="30"/>
      <c r="K11" s="30">
        <v>4000</v>
      </c>
      <c r="L11" s="30"/>
      <c r="M11" s="30"/>
      <c r="N11" s="30">
        <v>208</v>
      </c>
      <c r="O11" s="30"/>
      <c r="P11" s="30"/>
      <c r="Q11" s="30"/>
      <c r="R11" s="30">
        <v>120</v>
      </c>
      <c r="S11" s="30"/>
      <c r="T11" s="11">
        <f t="shared" si="0"/>
        <v>4528</v>
      </c>
      <c r="U11" s="123">
        <v>4528</v>
      </c>
      <c r="V11" s="35">
        <v>0.24</v>
      </c>
      <c r="W11" s="104">
        <f t="shared" si="1"/>
        <v>1086.72</v>
      </c>
    </row>
    <row r="12" spans="1:23" ht="40.9" customHeight="1">
      <c r="A12" s="128">
        <v>6</v>
      </c>
      <c r="B12" s="34" t="s">
        <v>150</v>
      </c>
      <c r="C12" s="127" t="s">
        <v>74</v>
      </c>
      <c r="D12" s="127" t="s">
        <v>4</v>
      </c>
      <c r="E12" s="127" t="s">
        <v>75</v>
      </c>
      <c r="F12" s="30"/>
      <c r="G12" s="30"/>
      <c r="H12" s="30"/>
      <c r="I12" s="30"/>
      <c r="J12" s="30">
        <v>5000</v>
      </c>
      <c r="K12" s="30"/>
      <c r="L12" s="30"/>
      <c r="M12" s="30"/>
      <c r="N12" s="30"/>
      <c r="O12" s="30"/>
      <c r="P12" s="30"/>
      <c r="Q12" s="30"/>
      <c r="R12" s="30"/>
      <c r="S12" s="30"/>
      <c r="T12" s="11">
        <f t="shared" si="0"/>
        <v>5000</v>
      </c>
      <c r="U12" s="123">
        <v>5000</v>
      </c>
      <c r="V12" s="40">
        <v>0.3</v>
      </c>
      <c r="W12" s="104">
        <f t="shared" si="1"/>
        <v>1500</v>
      </c>
    </row>
    <row r="13" spans="1:23" ht="60.75">
      <c r="A13" s="128"/>
      <c r="B13" s="34" t="s">
        <v>153</v>
      </c>
      <c r="C13" s="127"/>
      <c r="D13" s="127"/>
      <c r="E13" s="127"/>
      <c r="F13" s="30"/>
      <c r="G13" s="30"/>
      <c r="H13" s="30"/>
      <c r="I13" s="30"/>
      <c r="J13" s="30"/>
      <c r="K13" s="30"/>
      <c r="L13" s="30"/>
      <c r="M13" s="30"/>
      <c r="N13" s="30"/>
      <c r="O13" s="30">
        <v>200</v>
      </c>
      <c r="P13" s="30"/>
      <c r="Q13" s="30"/>
      <c r="R13" s="30"/>
      <c r="S13" s="30"/>
      <c r="T13" s="11">
        <f t="shared" si="0"/>
        <v>200</v>
      </c>
      <c r="U13" s="123">
        <v>200</v>
      </c>
      <c r="V13" s="40">
        <v>0.3</v>
      </c>
      <c r="W13" s="104">
        <f t="shared" si="1"/>
        <v>60</v>
      </c>
    </row>
    <row r="14" spans="1:23" ht="40.5">
      <c r="A14" s="67">
        <v>7</v>
      </c>
      <c r="B14" s="34" t="s">
        <v>93</v>
      </c>
      <c r="C14" s="33" t="s">
        <v>94</v>
      </c>
      <c r="D14" s="34" t="s">
        <v>4</v>
      </c>
      <c r="E14" s="37" t="s">
        <v>73</v>
      </c>
      <c r="F14" s="71">
        <v>6</v>
      </c>
      <c r="G14" s="71">
        <v>2</v>
      </c>
      <c r="H14" s="71">
        <v>50</v>
      </c>
      <c r="I14" s="71"/>
      <c r="J14" s="71"/>
      <c r="K14" s="71"/>
      <c r="L14" s="71">
        <v>3</v>
      </c>
      <c r="M14" s="71"/>
      <c r="N14" s="71"/>
      <c r="O14" s="71"/>
      <c r="P14" s="71"/>
      <c r="Q14" s="71"/>
      <c r="R14" s="71"/>
      <c r="S14" s="71"/>
      <c r="T14" s="11">
        <f t="shared" si="0"/>
        <v>61</v>
      </c>
      <c r="U14" s="123">
        <v>61</v>
      </c>
      <c r="V14" s="35">
        <v>40</v>
      </c>
      <c r="W14" s="104">
        <f t="shared" si="1"/>
        <v>2440</v>
      </c>
    </row>
    <row r="15" spans="1:23" ht="40.9" customHeight="1">
      <c r="A15" s="67">
        <v>8</v>
      </c>
      <c r="B15" s="39" t="s">
        <v>154</v>
      </c>
      <c r="C15" s="27" t="s">
        <v>79</v>
      </c>
      <c r="D15" s="27" t="s">
        <v>4</v>
      </c>
      <c r="E15" s="37" t="s">
        <v>149</v>
      </c>
      <c r="F15" s="70"/>
      <c r="G15" s="30"/>
      <c r="H15" s="30"/>
      <c r="I15" s="30"/>
      <c r="J15" s="30"/>
      <c r="K15" s="30">
        <v>4</v>
      </c>
      <c r="L15" s="30">
        <v>2</v>
      </c>
      <c r="M15" s="30"/>
      <c r="N15" s="30">
        <v>3</v>
      </c>
      <c r="O15" s="30"/>
      <c r="P15" s="30"/>
      <c r="Q15" s="30"/>
      <c r="R15" s="30"/>
      <c r="S15" s="30">
        <v>10</v>
      </c>
      <c r="T15" s="11">
        <f t="shared" si="0"/>
        <v>19</v>
      </c>
      <c r="U15" s="123">
        <v>19</v>
      </c>
      <c r="V15" s="35">
        <v>37.25</v>
      </c>
      <c r="W15" s="104">
        <f t="shared" si="1"/>
        <v>707.75</v>
      </c>
    </row>
    <row r="16" spans="1:23" ht="45" customHeight="1">
      <c r="A16" s="120">
        <v>9</v>
      </c>
      <c r="B16" s="34" t="s">
        <v>112</v>
      </c>
      <c r="C16" s="33" t="s">
        <v>113</v>
      </c>
      <c r="D16" s="34" t="s">
        <v>4</v>
      </c>
      <c r="E16" s="37" t="s">
        <v>149</v>
      </c>
      <c r="F16" s="70"/>
      <c r="G16" s="30"/>
      <c r="H16" s="30"/>
      <c r="I16" s="30"/>
      <c r="J16" s="30"/>
      <c r="K16" s="30">
        <v>10</v>
      </c>
      <c r="L16" s="30"/>
      <c r="M16" s="30"/>
      <c r="N16" s="30"/>
      <c r="O16" s="30"/>
      <c r="P16" s="30"/>
      <c r="Q16" s="30"/>
      <c r="R16" s="30"/>
      <c r="S16" s="30"/>
      <c r="T16" s="11">
        <f t="shared" si="0"/>
        <v>10</v>
      </c>
      <c r="U16" s="123">
        <v>10</v>
      </c>
      <c r="V16" s="35">
        <v>37.25</v>
      </c>
      <c r="W16" s="104">
        <f t="shared" si="1"/>
        <v>372.5</v>
      </c>
    </row>
    <row r="17" spans="1:23" ht="48" customHeight="1">
      <c r="A17" s="120">
        <v>10</v>
      </c>
      <c r="B17" s="34" t="s">
        <v>84</v>
      </c>
      <c r="C17" s="33" t="s">
        <v>85</v>
      </c>
      <c r="D17" s="34" t="s">
        <v>4</v>
      </c>
      <c r="E17" s="34" t="s">
        <v>86</v>
      </c>
      <c r="F17" s="70"/>
      <c r="G17" s="30"/>
      <c r="H17" s="30">
        <v>200</v>
      </c>
      <c r="I17" s="30"/>
      <c r="J17" s="30"/>
      <c r="K17" s="30"/>
      <c r="L17" s="30"/>
      <c r="M17" s="30"/>
      <c r="N17" s="30">
        <v>1100</v>
      </c>
      <c r="O17" s="30"/>
      <c r="P17" s="30"/>
      <c r="Q17" s="30"/>
      <c r="R17" s="30"/>
      <c r="S17" s="30"/>
      <c r="T17" s="11">
        <f t="shared" si="0"/>
        <v>1300</v>
      </c>
      <c r="U17" s="123">
        <v>1300</v>
      </c>
      <c r="V17" s="35">
        <v>0.3</v>
      </c>
      <c r="W17" s="104">
        <f t="shared" si="1"/>
        <v>390</v>
      </c>
    </row>
    <row r="18" spans="1:23" ht="42" customHeight="1">
      <c r="A18" s="120">
        <v>11</v>
      </c>
      <c r="B18" s="41" t="s">
        <v>76</v>
      </c>
      <c r="C18" s="33" t="s">
        <v>77</v>
      </c>
      <c r="D18" s="41" t="s">
        <v>4</v>
      </c>
      <c r="E18" s="37" t="s">
        <v>64</v>
      </c>
      <c r="F18" s="7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1</v>
      </c>
      <c r="S18" s="30"/>
      <c r="T18" s="11">
        <f t="shared" si="0"/>
        <v>1</v>
      </c>
      <c r="U18" s="123">
        <v>1</v>
      </c>
      <c r="V18" s="30">
        <v>24</v>
      </c>
      <c r="W18" s="104">
        <f t="shared" si="1"/>
        <v>24</v>
      </c>
    </row>
    <row r="19" spans="2:23" ht="15">
      <c r="B19" s="107" t="s">
        <v>17</v>
      </c>
      <c r="C19" s="43"/>
      <c r="D19" s="42"/>
      <c r="E19" s="42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  <c r="V19" s="44"/>
      <c r="W19" s="108">
        <f>SUM(W7:W18)</f>
        <v>10710.970000000001</v>
      </c>
    </row>
    <row r="20" ht="15">
      <c r="E20" s="130" t="s">
        <v>240</v>
      </c>
    </row>
    <row r="21" spans="5:19" ht="15">
      <c r="E21" s="130"/>
      <c r="P21" s="131" t="s">
        <v>241</v>
      </c>
      <c r="Q21" s="131"/>
      <c r="R21" s="131"/>
      <c r="S21" s="131"/>
    </row>
    <row r="23" spans="2:3" ht="15">
      <c r="B23" s="151" t="s">
        <v>243</v>
      </c>
      <c r="C23" s="152">
        <f>W7+W8+W12+W13+W14+W15+W16+W18+W10</f>
        <v>6574.25</v>
      </c>
    </row>
    <row r="24" spans="2:3" ht="15">
      <c r="B24" s="151" t="s">
        <v>244</v>
      </c>
      <c r="C24" s="152">
        <f>W9+W17+W11</f>
        <v>4136.72</v>
      </c>
    </row>
    <row r="26" ht="15">
      <c r="B26" s="156" t="s">
        <v>245</v>
      </c>
    </row>
  </sheetData>
  <mergeCells count="11">
    <mergeCell ref="E20:E21"/>
    <mergeCell ref="P21:S21"/>
    <mergeCell ref="R1:V1"/>
    <mergeCell ref="R2:V2"/>
    <mergeCell ref="R3:V3"/>
    <mergeCell ref="P4:V4"/>
    <mergeCell ref="D12:D13"/>
    <mergeCell ref="E12:E13"/>
    <mergeCell ref="A12:A13"/>
    <mergeCell ref="C12:C13"/>
    <mergeCell ref="B5:V5"/>
  </mergeCells>
  <printOptions/>
  <pageMargins left="0" right="0" top="0" bottom="0" header="0" footer="0"/>
  <pageSetup fitToHeight="2" fitToWidth="1" horizontalDpi="180" verticalDpi="18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43"/>
  <sheetViews>
    <sheetView zoomScale="70" zoomScaleNormal="70" zoomScaleSheetLayoutView="50" workbookViewId="0" topLeftCell="A1">
      <pane xSplit="5" ySplit="7" topLeftCell="F35" activePane="bottomRight" state="frozen"/>
      <selection pane="topLeft" activeCell="M158" sqref="M158"/>
      <selection pane="topRight" activeCell="M158" sqref="M158"/>
      <selection pane="bottomLeft" activeCell="M158" sqref="M158"/>
      <selection pane="bottomRight" activeCell="C42" sqref="C42:C43"/>
    </sheetView>
  </sheetViews>
  <sheetFormatPr defaultColWidth="8.8515625" defaultRowHeight="15"/>
  <cols>
    <col min="1" max="1" width="6.57421875" style="115" customWidth="1"/>
    <col min="2" max="2" width="73.28125" style="115" customWidth="1"/>
    <col min="3" max="3" width="16.57421875" style="115" customWidth="1"/>
    <col min="4" max="4" width="6.28125" style="115" customWidth="1"/>
    <col min="5" max="5" width="59.7109375" style="115" customWidth="1"/>
    <col min="6" max="20" width="9.57421875" style="116" hidden="1" customWidth="1"/>
    <col min="21" max="21" width="11.7109375" style="116" customWidth="1"/>
    <col min="22" max="22" width="10.00390625" style="117" customWidth="1"/>
    <col min="23" max="23" width="17.00390625" style="116" customWidth="1"/>
    <col min="24" max="16384" width="8.8515625" style="115" customWidth="1"/>
  </cols>
  <sheetData>
    <row r="2" spans="17:23" ht="15">
      <c r="Q2" s="94"/>
      <c r="R2" s="94"/>
      <c r="S2" s="136" t="s">
        <v>233</v>
      </c>
      <c r="T2" s="136"/>
      <c r="U2" s="136"/>
      <c r="V2" s="136"/>
      <c r="W2" s="136"/>
    </row>
    <row r="3" spans="17:23" ht="15">
      <c r="Q3" s="94"/>
      <c r="R3" s="94"/>
      <c r="S3" s="136" t="s">
        <v>234</v>
      </c>
      <c r="T3" s="136"/>
      <c r="U3" s="136"/>
      <c r="V3" s="136"/>
      <c r="W3" s="136"/>
    </row>
    <row r="4" spans="17:23" ht="15">
      <c r="Q4" s="94"/>
      <c r="R4" s="94"/>
      <c r="S4" s="136" t="s">
        <v>235</v>
      </c>
      <c r="T4" s="136"/>
      <c r="U4" s="136"/>
      <c r="V4" s="136"/>
      <c r="W4" s="136"/>
    </row>
    <row r="5" spans="17:23" ht="15">
      <c r="Q5" s="137" t="s">
        <v>236</v>
      </c>
      <c r="R5" s="137"/>
      <c r="S5" s="137"/>
      <c r="T5" s="137"/>
      <c r="U5" s="137"/>
      <c r="V5" s="137"/>
      <c r="W5" s="137"/>
    </row>
    <row r="6" spans="1:23" ht="21" customHeight="1">
      <c r="A6" s="68"/>
      <c r="B6" s="135" t="s">
        <v>228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7"/>
    </row>
    <row r="7" spans="1:23" ht="97.5">
      <c r="A7" s="47" t="s">
        <v>0</v>
      </c>
      <c r="B7" s="48" t="s">
        <v>1</v>
      </c>
      <c r="C7" s="49" t="s">
        <v>2</v>
      </c>
      <c r="D7" s="49" t="s">
        <v>21</v>
      </c>
      <c r="E7" s="49" t="s">
        <v>3</v>
      </c>
      <c r="F7" s="24" t="s">
        <v>114</v>
      </c>
      <c r="G7" s="24" t="s">
        <v>22</v>
      </c>
      <c r="H7" s="24" t="s">
        <v>25</v>
      </c>
      <c r="I7" s="24" t="s">
        <v>27</v>
      </c>
      <c r="J7" s="50" t="s">
        <v>30</v>
      </c>
      <c r="K7" s="24" t="s">
        <v>31</v>
      </c>
      <c r="L7" s="50" t="s">
        <v>34</v>
      </c>
      <c r="M7" s="50" t="s">
        <v>115</v>
      </c>
      <c r="N7" s="50" t="s">
        <v>116</v>
      </c>
      <c r="O7" s="50" t="s">
        <v>117</v>
      </c>
      <c r="P7" s="50" t="s">
        <v>136</v>
      </c>
      <c r="Q7" s="50" t="s">
        <v>135</v>
      </c>
      <c r="R7" s="50" t="s">
        <v>134</v>
      </c>
      <c r="S7" s="50" t="s">
        <v>152</v>
      </c>
      <c r="T7" s="50"/>
      <c r="U7" s="124" t="s">
        <v>17</v>
      </c>
      <c r="V7" s="51" t="s">
        <v>12</v>
      </c>
      <c r="W7" s="50" t="s">
        <v>13</v>
      </c>
    </row>
    <row r="8" spans="1:23" ht="21">
      <c r="A8" s="52">
        <v>12</v>
      </c>
      <c r="B8" s="55" t="s">
        <v>29</v>
      </c>
      <c r="C8" s="54" t="s">
        <v>28</v>
      </c>
      <c r="D8" s="54" t="s">
        <v>4</v>
      </c>
      <c r="E8" s="54" t="s">
        <v>65</v>
      </c>
      <c r="F8" s="21"/>
      <c r="G8" s="10"/>
      <c r="H8" s="10"/>
      <c r="I8" s="10"/>
      <c r="J8" s="10"/>
      <c r="K8" s="10"/>
      <c r="L8" s="10">
        <v>50</v>
      </c>
      <c r="M8" s="10"/>
      <c r="N8" s="10">
        <v>80</v>
      </c>
      <c r="O8" s="10">
        <v>200</v>
      </c>
      <c r="P8" s="10"/>
      <c r="Q8" s="10">
        <v>75</v>
      </c>
      <c r="R8" s="10"/>
      <c r="S8" s="10"/>
      <c r="T8" s="10"/>
      <c r="U8" s="123">
        <v>405</v>
      </c>
      <c r="V8" s="14">
        <v>0.96</v>
      </c>
      <c r="W8" s="103">
        <f aca="true" t="shared" si="0" ref="W8:W37">U8*V8</f>
        <v>388.8</v>
      </c>
    </row>
    <row r="9" spans="1:23" ht="40.5">
      <c r="A9" s="52">
        <v>13</v>
      </c>
      <c r="B9" s="55" t="s">
        <v>5</v>
      </c>
      <c r="C9" s="56" t="s">
        <v>6</v>
      </c>
      <c r="D9" s="56" t="s">
        <v>4</v>
      </c>
      <c r="E9" s="54" t="s">
        <v>65</v>
      </c>
      <c r="F9" s="21"/>
      <c r="G9" s="10">
        <v>200</v>
      </c>
      <c r="H9" s="10">
        <v>2000</v>
      </c>
      <c r="I9" s="10"/>
      <c r="J9" s="10"/>
      <c r="K9" s="10"/>
      <c r="L9" s="10">
        <v>600</v>
      </c>
      <c r="M9" s="10">
        <v>270</v>
      </c>
      <c r="N9" s="10">
        <v>360</v>
      </c>
      <c r="O9" s="10">
        <v>300</v>
      </c>
      <c r="P9" s="10">
        <v>300</v>
      </c>
      <c r="Q9" s="10">
        <v>300</v>
      </c>
      <c r="R9" s="10">
        <v>180</v>
      </c>
      <c r="S9" s="10"/>
      <c r="T9" s="10"/>
      <c r="U9" s="123">
        <v>4510</v>
      </c>
      <c r="V9" s="14">
        <v>0.3</v>
      </c>
      <c r="W9" s="103">
        <f t="shared" si="0"/>
        <v>1353</v>
      </c>
    </row>
    <row r="10" spans="1:23" ht="40.5">
      <c r="A10" s="52">
        <v>14</v>
      </c>
      <c r="B10" s="53" t="s">
        <v>19</v>
      </c>
      <c r="C10" s="54" t="s">
        <v>20</v>
      </c>
      <c r="D10" s="56" t="s">
        <v>4</v>
      </c>
      <c r="E10" s="54" t="s">
        <v>66</v>
      </c>
      <c r="F10" s="21"/>
      <c r="G10" s="10"/>
      <c r="H10" s="10"/>
      <c r="I10" s="10"/>
      <c r="J10" s="10">
        <v>5</v>
      </c>
      <c r="K10" s="10"/>
      <c r="L10" s="10">
        <v>10</v>
      </c>
      <c r="M10" s="10"/>
      <c r="N10" s="10"/>
      <c r="O10" s="10"/>
      <c r="P10" s="10"/>
      <c r="Q10" s="10">
        <v>20</v>
      </c>
      <c r="R10" s="10"/>
      <c r="S10" s="10"/>
      <c r="T10" s="10"/>
      <c r="U10" s="123">
        <v>35</v>
      </c>
      <c r="V10" s="14">
        <v>40</v>
      </c>
      <c r="W10" s="103">
        <f t="shared" si="0"/>
        <v>1400</v>
      </c>
    </row>
    <row r="11" spans="1:23" ht="60.75">
      <c r="A11" s="52">
        <v>15</v>
      </c>
      <c r="B11" s="55" t="s">
        <v>7</v>
      </c>
      <c r="C11" s="56" t="s">
        <v>8</v>
      </c>
      <c r="D11" s="56" t="s">
        <v>4</v>
      </c>
      <c r="E11" s="54" t="s">
        <v>126</v>
      </c>
      <c r="F11" s="21"/>
      <c r="G11" s="10"/>
      <c r="H11" s="10"/>
      <c r="I11" s="10"/>
      <c r="J11" s="10"/>
      <c r="K11" s="10"/>
      <c r="L11" s="10">
        <v>2</v>
      </c>
      <c r="M11" s="10">
        <v>4</v>
      </c>
      <c r="N11" s="10">
        <v>4</v>
      </c>
      <c r="O11" s="10">
        <v>4</v>
      </c>
      <c r="P11" s="10"/>
      <c r="Q11" s="10"/>
      <c r="R11" s="10"/>
      <c r="S11" s="10"/>
      <c r="T11" s="10"/>
      <c r="U11" s="123">
        <v>14</v>
      </c>
      <c r="V11" s="14">
        <v>40</v>
      </c>
      <c r="W11" s="103">
        <f t="shared" si="0"/>
        <v>560</v>
      </c>
    </row>
    <row r="12" spans="1:23" ht="60.75">
      <c r="A12" s="52">
        <v>16</v>
      </c>
      <c r="B12" s="53" t="s">
        <v>111</v>
      </c>
      <c r="C12" s="54" t="s">
        <v>110</v>
      </c>
      <c r="D12" s="54" t="s">
        <v>4</v>
      </c>
      <c r="E12" s="54" t="s">
        <v>124</v>
      </c>
      <c r="F12" s="21"/>
      <c r="G12" s="10"/>
      <c r="H12" s="10"/>
      <c r="I12" s="10"/>
      <c r="J12" s="10"/>
      <c r="K12" s="10">
        <v>10</v>
      </c>
      <c r="L12" s="10"/>
      <c r="M12" s="10"/>
      <c r="N12" s="10"/>
      <c r="O12" s="10"/>
      <c r="P12" s="10"/>
      <c r="Q12" s="10"/>
      <c r="R12" s="10"/>
      <c r="S12" s="10"/>
      <c r="T12" s="10"/>
      <c r="U12" s="123">
        <v>10</v>
      </c>
      <c r="V12" s="14">
        <v>40</v>
      </c>
      <c r="W12" s="103">
        <f t="shared" si="0"/>
        <v>400</v>
      </c>
    </row>
    <row r="13" spans="1:23" ht="40.5">
      <c r="A13" s="52">
        <v>17</v>
      </c>
      <c r="B13" s="53" t="s">
        <v>58</v>
      </c>
      <c r="C13" s="54" t="s">
        <v>59</v>
      </c>
      <c r="D13" s="54" t="s">
        <v>4</v>
      </c>
      <c r="E13" s="54" t="s">
        <v>64</v>
      </c>
      <c r="F13" s="21"/>
      <c r="G13" s="10"/>
      <c r="H13" s="10"/>
      <c r="I13" s="10"/>
      <c r="J13" s="10"/>
      <c r="K13" s="10"/>
      <c r="L13" s="10"/>
      <c r="M13" s="10"/>
      <c r="N13" s="10">
        <v>5</v>
      </c>
      <c r="O13" s="10"/>
      <c r="P13" s="10"/>
      <c r="Q13" s="10"/>
      <c r="R13" s="10"/>
      <c r="S13" s="10">
        <v>12</v>
      </c>
      <c r="T13" s="10"/>
      <c r="U13" s="123">
        <v>17</v>
      </c>
      <c r="V13" s="14">
        <v>40</v>
      </c>
      <c r="W13" s="103">
        <f t="shared" si="0"/>
        <v>680</v>
      </c>
    </row>
    <row r="14" spans="1:23" ht="40.5">
      <c r="A14" s="52">
        <v>18</v>
      </c>
      <c r="B14" s="72" t="s">
        <v>60</v>
      </c>
      <c r="C14" s="57" t="s">
        <v>61</v>
      </c>
      <c r="D14" s="57" t="s">
        <v>4</v>
      </c>
      <c r="E14" s="54" t="s">
        <v>64</v>
      </c>
      <c r="F14" s="21"/>
      <c r="G14" s="10"/>
      <c r="H14" s="10"/>
      <c r="I14" s="10"/>
      <c r="J14" s="10"/>
      <c r="K14" s="10"/>
      <c r="L14" s="10">
        <v>1</v>
      </c>
      <c r="M14" s="10">
        <v>1</v>
      </c>
      <c r="N14" s="10"/>
      <c r="O14" s="10">
        <v>1</v>
      </c>
      <c r="P14" s="10"/>
      <c r="Q14" s="10"/>
      <c r="R14" s="10"/>
      <c r="S14" s="10"/>
      <c r="T14" s="10"/>
      <c r="U14" s="123">
        <v>3</v>
      </c>
      <c r="V14" s="14">
        <v>40</v>
      </c>
      <c r="W14" s="103">
        <f t="shared" si="0"/>
        <v>120</v>
      </c>
    </row>
    <row r="15" spans="1:23" ht="40.5">
      <c r="A15" s="52">
        <v>19</v>
      </c>
      <c r="B15" s="58" t="s">
        <v>118</v>
      </c>
      <c r="C15" s="58" t="s">
        <v>119</v>
      </c>
      <c r="D15" s="58" t="s">
        <v>4</v>
      </c>
      <c r="E15" s="54" t="s">
        <v>120</v>
      </c>
      <c r="F15" s="21"/>
      <c r="G15" s="10"/>
      <c r="H15" s="10"/>
      <c r="I15" s="10"/>
      <c r="J15" s="10"/>
      <c r="K15" s="10"/>
      <c r="L15" s="10"/>
      <c r="M15" s="10"/>
      <c r="N15" s="10">
        <v>300</v>
      </c>
      <c r="O15" s="10"/>
      <c r="P15" s="10"/>
      <c r="Q15" s="10">
        <v>500</v>
      </c>
      <c r="R15" s="10"/>
      <c r="S15" s="10"/>
      <c r="T15" s="10"/>
      <c r="U15" s="123">
        <v>800</v>
      </c>
      <c r="V15" s="14">
        <v>0.3</v>
      </c>
      <c r="W15" s="103">
        <f t="shared" si="0"/>
        <v>240</v>
      </c>
    </row>
    <row r="16" spans="1:23" ht="60.75">
      <c r="A16" s="52">
        <v>20</v>
      </c>
      <c r="B16" s="48" t="s">
        <v>78</v>
      </c>
      <c r="C16" s="48" t="s">
        <v>139</v>
      </c>
      <c r="D16" s="48" t="s">
        <v>4</v>
      </c>
      <c r="E16" s="54" t="s">
        <v>65</v>
      </c>
      <c r="F16" s="10"/>
      <c r="G16" s="10"/>
      <c r="H16" s="10"/>
      <c r="I16" s="10"/>
      <c r="J16" s="10"/>
      <c r="K16" s="10"/>
      <c r="L16" s="10">
        <v>30</v>
      </c>
      <c r="M16" s="10">
        <v>20</v>
      </c>
      <c r="N16" s="10">
        <v>200</v>
      </c>
      <c r="O16" s="10">
        <v>300</v>
      </c>
      <c r="P16" s="10">
        <v>20</v>
      </c>
      <c r="Q16" s="10"/>
      <c r="R16" s="10"/>
      <c r="S16" s="10"/>
      <c r="T16" s="10"/>
      <c r="U16" s="123">
        <v>570</v>
      </c>
      <c r="V16" s="14">
        <v>0.48</v>
      </c>
      <c r="W16" s="103">
        <f t="shared" si="0"/>
        <v>273.59999999999997</v>
      </c>
    </row>
    <row r="17" spans="1:23" ht="40.5">
      <c r="A17" s="52">
        <v>21</v>
      </c>
      <c r="B17" s="53" t="s">
        <v>141</v>
      </c>
      <c r="C17" s="54" t="s">
        <v>142</v>
      </c>
      <c r="D17" s="54" t="s">
        <v>4</v>
      </c>
      <c r="E17" s="54" t="s">
        <v>64</v>
      </c>
      <c r="F17" s="10">
        <v>2</v>
      </c>
      <c r="G17" s="10"/>
      <c r="H17" s="10">
        <v>1</v>
      </c>
      <c r="I17" s="10"/>
      <c r="J17" s="10"/>
      <c r="K17" s="10"/>
      <c r="L17" s="10"/>
      <c r="M17" s="10"/>
      <c r="N17" s="10">
        <v>1</v>
      </c>
      <c r="O17" s="10"/>
      <c r="P17" s="10"/>
      <c r="Q17" s="10"/>
      <c r="R17" s="10"/>
      <c r="S17" s="10"/>
      <c r="T17" s="10"/>
      <c r="U17" s="123">
        <v>4</v>
      </c>
      <c r="V17" s="14">
        <v>30</v>
      </c>
      <c r="W17" s="103">
        <f t="shared" si="0"/>
        <v>120</v>
      </c>
    </row>
    <row r="18" spans="1:23" ht="40.5">
      <c r="A18" s="52">
        <v>22</v>
      </c>
      <c r="B18" s="58" t="s">
        <v>62</v>
      </c>
      <c r="C18" s="58" t="s">
        <v>63</v>
      </c>
      <c r="D18" s="58" t="s">
        <v>4</v>
      </c>
      <c r="E18" s="54" t="s">
        <v>127</v>
      </c>
      <c r="F18" s="10">
        <v>2</v>
      </c>
      <c r="G18" s="10"/>
      <c r="H18" s="10">
        <v>1</v>
      </c>
      <c r="I18" s="10"/>
      <c r="J18" s="10"/>
      <c r="K18" s="10"/>
      <c r="L18" s="10"/>
      <c r="M18" s="10">
        <v>1</v>
      </c>
      <c r="N18" s="10"/>
      <c r="O18" s="10"/>
      <c r="P18" s="10"/>
      <c r="Q18" s="10"/>
      <c r="R18" s="10"/>
      <c r="S18" s="10"/>
      <c r="T18" s="10"/>
      <c r="U18" s="123">
        <v>4</v>
      </c>
      <c r="V18" s="14">
        <v>30</v>
      </c>
      <c r="W18" s="103">
        <f t="shared" si="0"/>
        <v>120</v>
      </c>
    </row>
    <row r="19" spans="1:23" ht="21">
      <c r="A19" s="52">
        <v>23</v>
      </c>
      <c r="B19" s="48" t="s">
        <v>146</v>
      </c>
      <c r="C19" s="48"/>
      <c r="D19" s="56" t="s">
        <v>4</v>
      </c>
      <c r="E19" s="54" t="s">
        <v>67</v>
      </c>
      <c r="F19" s="11"/>
      <c r="G19" s="12"/>
      <c r="H19" s="12"/>
      <c r="I19" s="12"/>
      <c r="J19" s="12"/>
      <c r="K19" s="12"/>
      <c r="L19" s="12"/>
      <c r="M19" s="12"/>
      <c r="N19" s="12"/>
      <c r="O19" s="12">
        <v>100</v>
      </c>
      <c r="P19" s="12"/>
      <c r="Q19" s="12"/>
      <c r="R19" s="12"/>
      <c r="S19" s="12"/>
      <c r="T19" s="12"/>
      <c r="U19" s="123">
        <v>100</v>
      </c>
      <c r="V19" s="15">
        <v>0.2</v>
      </c>
      <c r="W19" s="103">
        <f t="shared" si="0"/>
        <v>20</v>
      </c>
    </row>
    <row r="20" spans="1:23" ht="40.5">
      <c r="A20" s="52">
        <v>24</v>
      </c>
      <c r="B20" s="59" t="s">
        <v>129</v>
      </c>
      <c r="C20" s="59" t="s">
        <v>128</v>
      </c>
      <c r="D20" s="48" t="s">
        <v>4</v>
      </c>
      <c r="E20" s="58" t="s">
        <v>64</v>
      </c>
      <c r="F20" s="73"/>
      <c r="G20" s="12"/>
      <c r="H20" s="12"/>
      <c r="I20" s="12"/>
      <c r="J20" s="12"/>
      <c r="K20" s="12"/>
      <c r="L20" s="12">
        <v>1</v>
      </c>
      <c r="M20" s="12"/>
      <c r="N20" s="12"/>
      <c r="O20" s="12"/>
      <c r="P20" s="12"/>
      <c r="Q20" s="12"/>
      <c r="R20" s="12"/>
      <c r="S20" s="12"/>
      <c r="T20" s="12"/>
      <c r="U20" s="123">
        <v>1</v>
      </c>
      <c r="V20" s="15">
        <v>60</v>
      </c>
      <c r="W20" s="103">
        <f t="shared" si="0"/>
        <v>60</v>
      </c>
    </row>
    <row r="21" spans="1:23" ht="40.5">
      <c r="A21" s="52">
        <v>25</v>
      </c>
      <c r="B21" s="59" t="s">
        <v>70</v>
      </c>
      <c r="C21" s="59" t="s">
        <v>71</v>
      </c>
      <c r="D21" s="48" t="s">
        <v>4</v>
      </c>
      <c r="E21" s="58" t="s">
        <v>64</v>
      </c>
      <c r="F21" s="73"/>
      <c r="G21" s="12"/>
      <c r="H21" s="12"/>
      <c r="I21" s="12"/>
      <c r="J21" s="12"/>
      <c r="K21" s="12"/>
      <c r="L21" s="12">
        <v>4</v>
      </c>
      <c r="M21" s="12"/>
      <c r="N21" s="12"/>
      <c r="O21" s="12"/>
      <c r="P21" s="12"/>
      <c r="Q21" s="12"/>
      <c r="R21" s="12"/>
      <c r="S21" s="12"/>
      <c r="T21" s="12"/>
      <c r="U21" s="123">
        <v>4</v>
      </c>
      <c r="V21" s="15">
        <v>60</v>
      </c>
      <c r="W21" s="103">
        <f t="shared" si="0"/>
        <v>240</v>
      </c>
    </row>
    <row r="22" spans="1:23" ht="60.75">
      <c r="A22" s="52">
        <v>26</v>
      </c>
      <c r="B22" s="59" t="s">
        <v>131</v>
      </c>
      <c r="C22" s="59" t="s">
        <v>130</v>
      </c>
      <c r="D22" s="48" t="s">
        <v>4</v>
      </c>
      <c r="E22" s="58" t="s">
        <v>132</v>
      </c>
      <c r="F22" s="73"/>
      <c r="G22" s="12"/>
      <c r="H22" s="12"/>
      <c r="I22" s="12"/>
      <c r="J22" s="12"/>
      <c r="K22" s="12"/>
      <c r="L22" s="12">
        <v>1</v>
      </c>
      <c r="M22" s="12"/>
      <c r="N22" s="12"/>
      <c r="O22" s="12"/>
      <c r="P22" s="12"/>
      <c r="Q22" s="12"/>
      <c r="R22" s="12"/>
      <c r="S22" s="12"/>
      <c r="T22" s="12"/>
      <c r="U22" s="123">
        <v>1</v>
      </c>
      <c r="V22" s="15">
        <v>60</v>
      </c>
      <c r="W22" s="103">
        <f t="shared" si="0"/>
        <v>60</v>
      </c>
    </row>
    <row r="23" spans="1:23" ht="21">
      <c r="A23" s="52">
        <v>27</v>
      </c>
      <c r="B23" s="118" t="s">
        <v>155</v>
      </c>
      <c r="C23" s="59" t="s">
        <v>156</v>
      </c>
      <c r="D23" s="48" t="s">
        <v>4</v>
      </c>
      <c r="E23" s="58" t="s">
        <v>64</v>
      </c>
      <c r="F23" s="11"/>
      <c r="G23" s="12"/>
      <c r="H23" s="12"/>
      <c r="I23" s="12"/>
      <c r="J23" s="12"/>
      <c r="K23" s="12"/>
      <c r="L23" s="12">
        <v>1</v>
      </c>
      <c r="M23" s="12"/>
      <c r="N23" s="12"/>
      <c r="O23" s="12"/>
      <c r="P23" s="12"/>
      <c r="Q23" s="12"/>
      <c r="R23" s="12"/>
      <c r="S23" s="12"/>
      <c r="T23" s="12"/>
      <c r="U23" s="123">
        <v>1</v>
      </c>
      <c r="V23" s="15">
        <v>60</v>
      </c>
      <c r="W23" s="103">
        <f t="shared" si="0"/>
        <v>60</v>
      </c>
    </row>
    <row r="24" spans="1:23" ht="40.5">
      <c r="A24" s="52">
        <v>28</v>
      </c>
      <c r="B24" s="118" t="s">
        <v>157</v>
      </c>
      <c r="C24" s="59" t="s">
        <v>158</v>
      </c>
      <c r="D24" s="48" t="s">
        <v>4</v>
      </c>
      <c r="E24" s="58" t="s">
        <v>64</v>
      </c>
      <c r="F24" s="11"/>
      <c r="G24" s="12"/>
      <c r="H24" s="12"/>
      <c r="I24" s="12"/>
      <c r="J24" s="12"/>
      <c r="K24" s="12"/>
      <c r="L24" s="12">
        <v>1</v>
      </c>
      <c r="M24" s="12"/>
      <c r="N24" s="12"/>
      <c r="O24" s="12"/>
      <c r="P24" s="12"/>
      <c r="Q24" s="12"/>
      <c r="R24" s="12"/>
      <c r="S24" s="12"/>
      <c r="T24" s="12"/>
      <c r="U24" s="123">
        <v>1</v>
      </c>
      <c r="V24" s="15">
        <v>60</v>
      </c>
      <c r="W24" s="103">
        <f t="shared" si="0"/>
        <v>60</v>
      </c>
    </row>
    <row r="25" spans="1:23" ht="60.75">
      <c r="A25" s="52">
        <v>29</v>
      </c>
      <c r="B25" s="34" t="s">
        <v>95</v>
      </c>
      <c r="C25" s="34" t="s">
        <v>96</v>
      </c>
      <c r="D25" s="34" t="s">
        <v>4</v>
      </c>
      <c r="E25" s="34" t="s">
        <v>133</v>
      </c>
      <c r="F25" s="11"/>
      <c r="G25" s="12"/>
      <c r="H25" s="12"/>
      <c r="I25" s="12"/>
      <c r="J25" s="12"/>
      <c r="K25" s="12"/>
      <c r="L25" s="12">
        <v>1</v>
      </c>
      <c r="M25" s="12"/>
      <c r="N25" s="12"/>
      <c r="O25" s="12"/>
      <c r="P25" s="12"/>
      <c r="Q25" s="12"/>
      <c r="R25" s="12"/>
      <c r="S25" s="12"/>
      <c r="T25" s="12"/>
      <c r="U25" s="123">
        <v>1</v>
      </c>
      <c r="V25" s="15">
        <v>60</v>
      </c>
      <c r="W25" s="103">
        <f t="shared" si="0"/>
        <v>60</v>
      </c>
    </row>
    <row r="26" spans="1:23" ht="60.75">
      <c r="A26" s="52">
        <v>30</v>
      </c>
      <c r="B26" s="34" t="s">
        <v>97</v>
      </c>
      <c r="C26" s="34" t="s">
        <v>98</v>
      </c>
      <c r="D26" s="34" t="s">
        <v>4</v>
      </c>
      <c r="E26" s="34" t="s">
        <v>133</v>
      </c>
      <c r="F26" s="11"/>
      <c r="G26" s="12"/>
      <c r="H26" s="12"/>
      <c r="I26" s="12"/>
      <c r="J26" s="12"/>
      <c r="K26" s="12"/>
      <c r="L26" s="12">
        <v>10</v>
      </c>
      <c r="M26" s="12"/>
      <c r="N26" s="12"/>
      <c r="O26" s="12"/>
      <c r="P26" s="12"/>
      <c r="Q26" s="12"/>
      <c r="R26" s="12"/>
      <c r="S26" s="12"/>
      <c r="T26" s="12"/>
      <c r="U26" s="123">
        <v>10</v>
      </c>
      <c r="V26" s="15">
        <v>60</v>
      </c>
      <c r="W26" s="103">
        <f t="shared" si="0"/>
        <v>600</v>
      </c>
    </row>
    <row r="27" spans="1:23" ht="60.75">
      <c r="A27" s="52">
        <v>31</v>
      </c>
      <c r="B27" s="38" t="s">
        <v>108</v>
      </c>
      <c r="C27" s="34" t="s">
        <v>99</v>
      </c>
      <c r="D27" s="34" t="s">
        <v>4</v>
      </c>
      <c r="E27" s="34" t="s">
        <v>133</v>
      </c>
      <c r="F27" s="73"/>
      <c r="G27" s="12"/>
      <c r="H27" s="12"/>
      <c r="I27" s="12"/>
      <c r="J27" s="12"/>
      <c r="K27" s="12"/>
      <c r="L27" s="12">
        <v>1</v>
      </c>
      <c r="M27" s="12"/>
      <c r="N27" s="12"/>
      <c r="O27" s="12"/>
      <c r="P27" s="12"/>
      <c r="Q27" s="12"/>
      <c r="R27" s="12"/>
      <c r="S27" s="12"/>
      <c r="T27" s="12"/>
      <c r="U27" s="123">
        <v>1</v>
      </c>
      <c r="V27" s="15">
        <v>60</v>
      </c>
      <c r="W27" s="103">
        <f t="shared" si="0"/>
        <v>60</v>
      </c>
    </row>
    <row r="28" spans="1:23" ht="60.75">
      <c r="A28" s="52">
        <v>32</v>
      </c>
      <c r="B28" s="38" t="s">
        <v>100</v>
      </c>
      <c r="C28" s="34" t="s">
        <v>101</v>
      </c>
      <c r="D28" s="34" t="s">
        <v>4</v>
      </c>
      <c r="E28" s="34" t="s">
        <v>125</v>
      </c>
      <c r="F28" s="73"/>
      <c r="G28" s="12"/>
      <c r="H28" s="12">
        <v>2</v>
      </c>
      <c r="I28" s="12"/>
      <c r="J28" s="12"/>
      <c r="K28" s="12"/>
      <c r="L28" s="12">
        <v>2</v>
      </c>
      <c r="M28" s="12"/>
      <c r="N28" s="12"/>
      <c r="O28" s="12"/>
      <c r="P28" s="12"/>
      <c r="Q28" s="12"/>
      <c r="R28" s="12"/>
      <c r="S28" s="12"/>
      <c r="T28" s="12"/>
      <c r="U28" s="123">
        <v>4</v>
      </c>
      <c r="V28" s="15">
        <v>60</v>
      </c>
      <c r="W28" s="103">
        <f t="shared" si="0"/>
        <v>240</v>
      </c>
    </row>
    <row r="29" spans="1:23" ht="64.5">
      <c r="A29" s="52">
        <v>33</v>
      </c>
      <c r="B29" s="119" t="s">
        <v>159</v>
      </c>
      <c r="C29" s="93" t="s">
        <v>160</v>
      </c>
      <c r="D29" s="93" t="s">
        <v>4</v>
      </c>
      <c r="E29" s="93" t="s">
        <v>147</v>
      </c>
      <c r="F29" s="73"/>
      <c r="G29" s="12"/>
      <c r="H29" s="12"/>
      <c r="I29" s="12"/>
      <c r="J29" s="12"/>
      <c r="K29" s="12"/>
      <c r="L29" s="12">
        <v>1</v>
      </c>
      <c r="M29" s="12"/>
      <c r="N29" s="12"/>
      <c r="O29" s="12"/>
      <c r="P29" s="12"/>
      <c r="Q29" s="12"/>
      <c r="R29" s="12"/>
      <c r="S29" s="12"/>
      <c r="T29" s="12"/>
      <c r="U29" s="123">
        <v>1</v>
      </c>
      <c r="V29" s="15">
        <v>60</v>
      </c>
      <c r="W29" s="103">
        <f t="shared" si="0"/>
        <v>60</v>
      </c>
    </row>
    <row r="30" spans="1:23" ht="60.75">
      <c r="A30" s="52">
        <v>34</v>
      </c>
      <c r="B30" s="38" t="s">
        <v>102</v>
      </c>
      <c r="C30" s="34" t="s">
        <v>103</v>
      </c>
      <c r="D30" s="34" t="s">
        <v>4</v>
      </c>
      <c r="E30" s="34" t="s">
        <v>133</v>
      </c>
      <c r="F30" s="73"/>
      <c r="G30" s="12"/>
      <c r="H30" s="12"/>
      <c r="I30" s="12"/>
      <c r="J30" s="12"/>
      <c r="K30" s="12"/>
      <c r="L30" s="12">
        <v>2</v>
      </c>
      <c r="M30" s="12"/>
      <c r="N30" s="12"/>
      <c r="O30" s="12"/>
      <c r="P30" s="12"/>
      <c r="Q30" s="12"/>
      <c r="R30" s="12"/>
      <c r="S30" s="12"/>
      <c r="T30" s="12"/>
      <c r="U30" s="123">
        <v>2</v>
      </c>
      <c r="V30" s="15">
        <v>60</v>
      </c>
      <c r="W30" s="103">
        <f t="shared" si="0"/>
        <v>120</v>
      </c>
    </row>
    <row r="31" spans="1:23" ht="60.75">
      <c r="A31" s="52">
        <v>35</v>
      </c>
      <c r="B31" s="34" t="s">
        <v>104</v>
      </c>
      <c r="C31" s="34" t="s">
        <v>105</v>
      </c>
      <c r="D31" s="34" t="s">
        <v>4</v>
      </c>
      <c r="E31" s="34" t="s">
        <v>133</v>
      </c>
      <c r="F31" s="73"/>
      <c r="G31" s="12"/>
      <c r="H31" s="12"/>
      <c r="I31" s="12"/>
      <c r="J31" s="12"/>
      <c r="K31" s="12"/>
      <c r="L31" s="12">
        <v>2</v>
      </c>
      <c r="M31" s="12"/>
      <c r="N31" s="12"/>
      <c r="O31" s="12"/>
      <c r="P31" s="12"/>
      <c r="Q31" s="12"/>
      <c r="R31" s="12"/>
      <c r="S31" s="12"/>
      <c r="T31" s="12"/>
      <c r="U31" s="123">
        <v>2</v>
      </c>
      <c r="V31" s="15">
        <v>60</v>
      </c>
      <c r="W31" s="103">
        <f t="shared" si="0"/>
        <v>120</v>
      </c>
    </row>
    <row r="32" spans="1:23" ht="60.75">
      <c r="A32" s="52">
        <v>36</v>
      </c>
      <c r="B32" s="34" t="s">
        <v>106</v>
      </c>
      <c r="C32" s="34" t="s">
        <v>107</v>
      </c>
      <c r="D32" s="34" t="s">
        <v>4</v>
      </c>
      <c r="E32" s="34" t="s">
        <v>133</v>
      </c>
      <c r="F32" s="73"/>
      <c r="G32" s="12"/>
      <c r="H32" s="12"/>
      <c r="I32" s="12"/>
      <c r="J32" s="12"/>
      <c r="K32" s="12"/>
      <c r="L32" s="12">
        <v>1</v>
      </c>
      <c r="M32" s="12"/>
      <c r="N32" s="12"/>
      <c r="O32" s="12"/>
      <c r="P32" s="12"/>
      <c r="Q32" s="12"/>
      <c r="R32" s="12"/>
      <c r="S32" s="12"/>
      <c r="T32" s="12"/>
      <c r="U32" s="123">
        <v>1</v>
      </c>
      <c r="V32" s="15">
        <v>60</v>
      </c>
      <c r="W32" s="103">
        <f t="shared" si="0"/>
        <v>60</v>
      </c>
    </row>
    <row r="33" spans="1:23" ht="60.75">
      <c r="A33" s="52">
        <v>37</v>
      </c>
      <c r="B33" s="34" t="s">
        <v>138</v>
      </c>
      <c r="C33" s="34" t="s">
        <v>137</v>
      </c>
      <c r="D33" s="34" t="s">
        <v>4</v>
      </c>
      <c r="E33" s="58" t="s">
        <v>143</v>
      </c>
      <c r="F33" s="7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>
        <v>1000</v>
      </c>
      <c r="R33" s="12"/>
      <c r="S33" s="12"/>
      <c r="T33" s="12"/>
      <c r="U33" s="123">
        <v>1000</v>
      </c>
      <c r="V33" s="15">
        <v>0.5</v>
      </c>
      <c r="W33" s="103">
        <f t="shared" si="0"/>
        <v>500</v>
      </c>
    </row>
    <row r="34" spans="1:23" ht="40.5">
      <c r="A34" s="52">
        <v>38</v>
      </c>
      <c r="B34" s="60" t="s">
        <v>88</v>
      </c>
      <c r="C34" s="61" t="s">
        <v>87</v>
      </c>
      <c r="D34" s="34" t="s">
        <v>4</v>
      </c>
      <c r="E34" s="58" t="s">
        <v>65</v>
      </c>
      <c r="F34" s="74"/>
      <c r="G34" s="12"/>
      <c r="H34" s="12"/>
      <c r="I34" s="12"/>
      <c r="J34" s="12"/>
      <c r="K34" s="12"/>
      <c r="L34" s="12"/>
      <c r="M34" s="12"/>
      <c r="N34" s="12"/>
      <c r="O34" s="12"/>
      <c r="P34" s="12">
        <v>15</v>
      </c>
      <c r="Q34" s="12"/>
      <c r="R34" s="12"/>
      <c r="S34" s="12"/>
      <c r="T34" s="12"/>
      <c r="U34" s="123">
        <v>15</v>
      </c>
      <c r="V34" s="15">
        <v>0.35</v>
      </c>
      <c r="W34" s="103">
        <f t="shared" si="0"/>
        <v>5.25</v>
      </c>
    </row>
    <row r="35" spans="1:23" ht="60.75">
      <c r="A35" s="52">
        <v>39</v>
      </c>
      <c r="B35" s="62" t="s">
        <v>89</v>
      </c>
      <c r="C35" s="61" t="s">
        <v>92</v>
      </c>
      <c r="D35" s="34" t="s">
        <v>4</v>
      </c>
      <c r="E35" s="58" t="s">
        <v>65</v>
      </c>
      <c r="F35" s="12"/>
      <c r="G35" s="12"/>
      <c r="H35" s="12"/>
      <c r="I35" s="12"/>
      <c r="J35" s="12"/>
      <c r="K35" s="12"/>
      <c r="L35" s="12"/>
      <c r="M35" s="12">
        <v>100</v>
      </c>
      <c r="N35" s="12"/>
      <c r="O35" s="12"/>
      <c r="P35" s="12">
        <v>30</v>
      </c>
      <c r="Q35" s="12"/>
      <c r="R35" s="12"/>
      <c r="S35" s="12"/>
      <c r="T35" s="12"/>
      <c r="U35" s="123">
        <v>130</v>
      </c>
      <c r="V35" s="15">
        <v>0.35</v>
      </c>
      <c r="W35" s="103">
        <f t="shared" si="0"/>
        <v>45.5</v>
      </c>
    </row>
    <row r="36" spans="1:23" ht="40.5">
      <c r="A36" s="52">
        <v>40</v>
      </c>
      <c r="B36" s="62" t="s">
        <v>90</v>
      </c>
      <c r="C36" s="63" t="s">
        <v>87</v>
      </c>
      <c r="D36" s="34" t="s">
        <v>4</v>
      </c>
      <c r="E36" s="58" t="s">
        <v>151</v>
      </c>
      <c r="F36" s="12"/>
      <c r="G36" s="12">
        <v>600</v>
      </c>
      <c r="H36" s="12"/>
      <c r="I36" s="12"/>
      <c r="J36" s="12"/>
      <c r="K36" s="12"/>
      <c r="L36" s="12"/>
      <c r="M36" s="12"/>
      <c r="N36" s="12">
        <v>200</v>
      </c>
      <c r="O36" s="12"/>
      <c r="P36" s="12"/>
      <c r="Q36" s="12"/>
      <c r="R36" s="12">
        <v>200</v>
      </c>
      <c r="S36" s="12"/>
      <c r="T36" s="12"/>
      <c r="U36" s="123">
        <v>1000</v>
      </c>
      <c r="V36" s="15">
        <v>0.35</v>
      </c>
      <c r="W36" s="103">
        <f t="shared" si="0"/>
        <v>350</v>
      </c>
    </row>
    <row r="37" spans="1:23" ht="40.5">
      <c r="A37" s="52">
        <v>41</v>
      </c>
      <c r="B37" s="62" t="s">
        <v>91</v>
      </c>
      <c r="C37" s="34" t="s">
        <v>87</v>
      </c>
      <c r="D37" s="34" t="s">
        <v>4</v>
      </c>
      <c r="E37" s="58" t="s">
        <v>65</v>
      </c>
      <c r="F37" s="12"/>
      <c r="G37" s="12"/>
      <c r="H37" s="12"/>
      <c r="I37" s="12"/>
      <c r="J37" s="12"/>
      <c r="K37" s="12"/>
      <c r="L37" s="12"/>
      <c r="M37" s="12">
        <v>50</v>
      </c>
      <c r="N37" s="12"/>
      <c r="O37" s="12"/>
      <c r="P37" s="12"/>
      <c r="Q37" s="12"/>
      <c r="R37" s="12"/>
      <c r="S37" s="12"/>
      <c r="T37" s="12"/>
      <c r="U37" s="123">
        <v>50</v>
      </c>
      <c r="V37" s="15">
        <v>0.35</v>
      </c>
      <c r="W37" s="103">
        <f t="shared" si="0"/>
        <v>17.5</v>
      </c>
    </row>
    <row r="38" spans="1:23" ht="21">
      <c r="A38" s="46"/>
      <c r="B38" s="107" t="s">
        <v>17</v>
      </c>
      <c r="C38" s="46"/>
      <c r="D38" s="46"/>
      <c r="E38" s="4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45"/>
      <c r="W38" s="66">
        <f>SUM(W8:W37)</f>
        <v>8393.650000000001</v>
      </c>
    </row>
    <row r="39" spans="1:23" ht="21">
      <c r="A39" s="46"/>
      <c r="B39" s="46"/>
      <c r="C39" s="46"/>
      <c r="D39" s="46"/>
      <c r="E39" s="134" t="s">
        <v>240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21"/>
      <c r="U39" s="17"/>
      <c r="V39" s="45"/>
      <c r="W39" s="17"/>
    </row>
    <row r="40" spans="1:23" ht="21">
      <c r="A40" s="46"/>
      <c r="B40" s="46"/>
      <c r="C40" s="46"/>
      <c r="D40" s="46"/>
      <c r="E40" s="13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31" t="s">
        <v>241</v>
      </c>
      <c r="Q40" s="131"/>
      <c r="R40" s="131"/>
      <c r="S40" s="131"/>
      <c r="T40" s="121"/>
      <c r="U40" s="64"/>
      <c r="V40" s="65"/>
      <c r="W40" s="66"/>
    </row>
    <row r="42" spans="2:3" ht="15">
      <c r="B42" s="151" t="s">
        <v>243</v>
      </c>
      <c r="C42" s="153">
        <f>W10+W11+W12+W13+W14+W17+W18+W19+W20+W21+W22+W23+W24+W25+W26+W27+W28+W29+W30+W31+W32</f>
        <v>5220</v>
      </c>
    </row>
    <row r="43" spans="2:3" ht="15">
      <c r="B43" s="151" t="s">
        <v>244</v>
      </c>
      <c r="C43" s="153">
        <f>W8+W9+W15+W16+W33+W34+W35+W36+W37</f>
        <v>3173.65</v>
      </c>
    </row>
  </sheetData>
  <mergeCells count="7">
    <mergeCell ref="E39:E40"/>
    <mergeCell ref="P40:S40"/>
    <mergeCell ref="B6:V6"/>
    <mergeCell ref="S2:W2"/>
    <mergeCell ref="S3:W3"/>
    <mergeCell ref="S4:W4"/>
    <mergeCell ref="Q5:W5"/>
  </mergeCells>
  <printOptions/>
  <pageMargins left="0" right="0" top="0" bottom="0" header="0" footer="0"/>
  <pageSetup fitToHeight="2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zoomScale="80" zoomScaleNormal="80" zoomScaleSheetLayoutView="80" workbookViewId="0" topLeftCell="A13">
      <selection activeCell="H20" sqref="H20"/>
    </sheetView>
  </sheetViews>
  <sheetFormatPr defaultColWidth="9.140625" defaultRowHeight="15"/>
  <cols>
    <col min="1" max="1" width="5.8515625" style="0" customWidth="1"/>
    <col min="2" max="2" width="25.28125" style="0" customWidth="1"/>
    <col min="4" max="4" width="11.421875" style="0" customWidth="1"/>
    <col min="5" max="5" width="19.8515625" style="0" customWidth="1"/>
    <col min="6" max="6" width="12.140625" style="0" customWidth="1"/>
    <col min="8" max="8" width="13.8515625" style="0" customWidth="1"/>
  </cols>
  <sheetData>
    <row r="1" spans="4:9" ht="20.25">
      <c r="D1" s="18"/>
      <c r="E1" s="18"/>
      <c r="F1" s="132" t="s">
        <v>233</v>
      </c>
      <c r="G1" s="132"/>
      <c r="H1" s="132"/>
      <c r="I1" s="132"/>
    </row>
    <row r="2" spans="4:9" ht="20.25">
      <c r="D2" s="18"/>
      <c r="E2" s="18"/>
      <c r="F2" s="132" t="s">
        <v>234</v>
      </c>
      <c r="G2" s="132"/>
      <c r="H2" s="132"/>
      <c r="I2" s="132"/>
    </row>
    <row r="3" spans="4:9" ht="20.25">
      <c r="D3" s="18"/>
      <c r="E3" s="18"/>
      <c r="F3" s="132" t="s">
        <v>235</v>
      </c>
      <c r="G3" s="132"/>
      <c r="H3" s="132"/>
      <c r="I3" s="132"/>
    </row>
    <row r="4" spans="4:9" ht="18.75">
      <c r="D4" s="133" t="s">
        <v>236</v>
      </c>
      <c r="E4" s="133"/>
      <c r="F4" s="133"/>
      <c r="G4" s="133"/>
      <c r="H4" s="133"/>
      <c r="I4" s="133"/>
    </row>
    <row r="5" spans="2:8" ht="43.15" customHeight="1">
      <c r="B5" s="141" t="s">
        <v>239</v>
      </c>
      <c r="C5" s="141"/>
      <c r="D5" s="141"/>
      <c r="E5" s="141"/>
      <c r="F5" s="141"/>
      <c r="G5" s="141"/>
      <c r="H5" s="141"/>
    </row>
    <row r="6" spans="1:8" ht="15">
      <c r="A6" s="138" t="s">
        <v>14</v>
      </c>
      <c r="B6" s="138" t="s">
        <v>1</v>
      </c>
      <c r="C6" s="139" t="s">
        <v>35</v>
      </c>
      <c r="D6" s="138" t="s">
        <v>15</v>
      </c>
      <c r="E6" s="138" t="s">
        <v>36</v>
      </c>
      <c r="F6" s="144" t="s">
        <v>122</v>
      </c>
      <c r="G6" s="142" t="s">
        <v>37</v>
      </c>
      <c r="H6" s="143" t="s">
        <v>38</v>
      </c>
    </row>
    <row r="7" spans="1:8" ht="55.9" customHeight="1">
      <c r="A7" s="138"/>
      <c r="B7" s="138"/>
      <c r="C7" s="139"/>
      <c r="D7" s="138"/>
      <c r="E7" s="138"/>
      <c r="F7" s="144"/>
      <c r="G7" s="142"/>
      <c r="H7" s="143"/>
    </row>
    <row r="8" spans="1:8" ht="56.25">
      <c r="A8" s="1">
        <v>1</v>
      </c>
      <c r="B8" s="1" t="s">
        <v>39</v>
      </c>
      <c r="C8" s="1"/>
      <c r="D8" s="75" t="s">
        <v>16</v>
      </c>
      <c r="E8" s="2" t="s">
        <v>47</v>
      </c>
      <c r="F8" s="5">
        <v>2000</v>
      </c>
      <c r="G8" s="5">
        <v>0.2</v>
      </c>
      <c r="H8" s="5">
        <f>F8*G8</f>
        <v>400</v>
      </c>
    </row>
    <row r="9" spans="1:8" ht="56.25">
      <c r="A9" s="1">
        <v>2</v>
      </c>
      <c r="B9" s="1" t="s">
        <v>40</v>
      </c>
      <c r="C9" s="1"/>
      <c r="D9" s="1" t="s">
        <v>16</v>
      </c>
      <c r="E9" s="2" t="s">
        <v>47</v>
      </c>
      <c r="F9" s="5">
        <v>1200</v>
      </c>
      <c r="G9" s="5">
        <v>0.2</v>
      </c>
      <c r="H9" s="6">
        <f aca="true" t="shared" si="0" ref="H9:H18">F9*G9</f>
        <v>240</v>
      </c>
    </row>
    <row r="10" spans="1:8" ht="56.25">
      <c r="A10" s="1">
        <v>3</v>
      </c>
      <c r="B10" s="1" t="s">
        <v>43</v>
      </c>
      <c r="C10" s="1"/>
      <c r="D10" s="1" t="s">
        <v>16</v>
      </c>
      <c r="E10" s="2" t="s">
        <v>47</v>
      </c>
      <c r="F10" s="5">
        <v>1300</v>
      </c>
      <c r="G10" s="9">
        <v>0.2</v>
      </c>
      <c r="H10" s="6">
        <f t="shared" si="0"/>
        <v>260</v>
      </c>
    </row>
    <row r="11" spans="1:8" ht="56.25">
      <c r="A11" s="1">
        <v>4</v>
      </c>
      <c r="B11" s="1" t="s">
        <v>80</v>
      </c>
      <c r="C11" s="1"/>
      <c r="D11" s="1" t="s">
        <v>16</v>
      </c>
      <c r="E11" s="2" t="s">
        <v>47</v>
      </c>
      <c r="F11" s="5">
        <v>350</v>
      </c>
      <c r="G11" s="9">
        <v>0.2</v>
      </c>
      <c r="H11" s="6">
        <f t="shared" si="0"/>
        <v>70</v>
      </c>
    </row>
    <row r="12" spans="1:8" ht="56.25">
      <c r="A12" s="1">
        <v>5</v>
      </c>
      <c r="B12" s="1" t="s">
        <v>81</v>
      </c>
      <c r="C12" s="1"/>
      <c r="D12" s="1" t="s">
        <v>16</v>
      </c>
      <c r="E12" s="2" t="s">
        <v>47</v>
      </c>
      <c r="F12" s="5">
        <v>250</v>
      </c>
      <c r="G12" s="9">
        <v>0.2</v>
      </c>
      <c r="H12" s="6">
        <f t="shared" si="0"/>
        <v>50</v>
      </c>
    </row>
    <row r="13" spans="1:8" ht="56.25">
      <c r="A13" s="1">
        <v>6</v>
      </c>
      <c r="B13" s="1" t="s">
        <v>42</v>
      </c>
      <c r="C13" s="1"/>
      <c r="D13" s="1" t="s">
        <v>16</v>
      </c>
      <c r="E13" s="2" t="s">
        <v>47</v>
      </c>
      <c r="F13" s="13">
        <v>400</v>
      </c>
      <c r="G13" s="13">
        <v>0.2</v>
      </c>
      <c r="H13" s="13">
        <f>F13*G13</f>
        <v>80</v>
      </c>
    </row>
    <row r="14" spans="1:8" ht="56.25">
      <c r="A14" s="1">
        <v>7</v>
      </c>
      <c r="B14" s="1" t="s">
        <v>45</v>
      </c>
      <c r="C14" s="1"/>
      <c r="D14" s="1" t="s">
        <v>16</v>
      </c>
      <c r="E14" s="2" t="s">
        <v>47</v>
      </c>
      <c r="F14" s="13">
        <v>600</v>
      </c>
      <c r="G14" s="13">
        <v>0.2</v>
      </c>
      <c r="H14" s="13">
        <f>F14*G14</f>
        <v>120</v>
      </c>
    </row>
    <row r="15" spans="1:8" ht="56.25">
      <c r="A15" s="1">
        <v>8</v>
      </c>
      <c r="B15" s="1" t="s">
        <v>82</v>
      </c>
      <c r="C15" s="1"/>
      <c r="D15" s="1" t="s">
        <v>16</v>
      </c>
      <c r="E15" s="2" t="s">
        <v>47</v>
      </c>
      <c r="F15" s="5">
        <v>11000</v>
      </c>
      <c r="G15" s="9">
        <v>0.2</v>
      </c>
      <c r="H15" s="6">
        <f t="shared" si="0"/>
        <v>2200</v>
      </c>
    </row>
    <row r="16" spans="1:8" ht="56.25">
      <c r="A16" s="1">
        <v>9</v>
      </c>
      <c r="B16" s="1" t="s">
        <v>46</v>
      </c>
      <c r="C16" s="1"/>
      <c r="D16" s="1" t="s">
        <v>16</v>
      </c>
      <c r="E16" s="2" t="s">
        <v>47</v>
      </c>
      <c r="F16" s="8">
        <v>60</v>
      </c>
      <c r="G16" s="9">
        <v>0.2</v>
      </c>
      <c r="H16" s="7">
        <f>F16*G16</f>
        <v>12</v>
      </c>
    </row>
    <row r="17" spans="1:8" ht="56.25">
      <c r="A17" s="1">
        <v>10</v>
      </c>
      <c r="B17" s="1" t="s">
        <v>83</v>
      </c>
      <c r="C17" s="1"/>
      <c r="D17" s="1" t="s">
        <v>16</v>
      </c>
      <c r="E17" s="2" t="s">
        <v>47</v>
      </c>
      <c r="F17" s="5">
        <v>8500</v>
      </c>
      <c r="G17" s="9">
        <v>0.2</v>
      </c>
      <c r="H17" s="6">
        <f t="shared" si="0"/>
        <v>1700</v>
      </c>
    </row>
    <row r="18" spans="1:8" ht="56.25">
      <c r="A18" s="1">
        <v>11</v>
      </c>
      <c r="B18" s="4" t="s">
        <v>41</v>
      </c>
      <c r="C18" s="3"/>
      <c r="D18" s="1" t="s">
        <v>16</v>
      </c>
      <c r="E18" s="2" t="s">
        <v>47</v>
      </c>
      <c r="F18" s="13">
        <v>300</v>
      </c>
      <c r="G18" s="9">
        <v>0.2</v>
      </c>
      <c r="H18" s="6">
        <f t="shared" si="0"/>
        <v>60</v>
      </c>
    </row>
    <row r="19" spans="2:8" ht="20.25">
      <c r="B19" s="107" t="s">
        <v>17</v>
      </c>
      <c r="H19" s="111">
        <f>SUM(H8:H18)</f>
        <v>5192</v>
      </c>
    </row>
    <row r="20" spans="2:4" ht="18" customHeight="1">
      <c r="B20" s="140" t="s">
        <v>240</v>
      </c>
      <c r="C20" s="140"/>
      <c r="D20" s="140"/>
    </row>
    <row r="21" spans="2:6" ht="27.6" customHeight="1">
      <c r="B21" s="140"/>
      <c r="C21" s="140"/>
      <c r="D21" s="140"/>
      <c r="F21" s="97" t="s">
        <v>241</v>
      </c>
    </row>
    <row r="23" spans="2:5" ht="18.75">
      <c r="B23" s="151" t="s">
        <v>244</v>
      </c>
      <c r="E23" s="154">
        <f>H19</f>
        <v>5192</v>
      </c>
    </row>
  </sheetData>
  <mergeCells count="14">
    <mergeCell ref="B20:D21"/>
    <mergeCell ref="F1:I1"/>
    <mergeCell ref="F2:I2"/>
    <mergeCell ref="F3:I3"/>
    <mergeCell ref="D4:I4"/>
    <mergeCell ref="B5:H5"/>
    <mergeCell ref="G6:G7"/>
    <mergeCell ref="H6:H7"/>
    <mergeCell ref="F6:F7"/>
    <mergeCell ref="A6:A7"/>
    <mergeCell ref="B6:B7"/>
    <mergeCell ref="C6:C7"/>
    <mergeCell ref="D6:D7"/>
    <mergeCell ref="E6:E7"/>
  </mergeCells>
  <printOptions/>
  <pageMargins left="0.15748031496062992" right="0.2362204724409449" top="0.7480314960629921" bottom="0.7480314960629921" header="0.31496062992125984" footer="0.31496062992125984"/>
  <pageSetup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0"/>
  <sheetViews>
    <sheetView zoomScale="70" zoomScaleNormal="70" workbookViewId="0" topLeftCell="A46">
      <selection activeCell="G57" sqref="G57"/>
    </sheetView>
  </sheetViews>
  <sheetFormatPr defaultColWidth="13.7109375" defaultRowHeight="15"/>
  <cols>
    <col min="1" max="1" width="5.28125" style="76" customWidth="1"/>
    <col min="2" max="2" width="62.00390625" style="76" customWidth="1"/>
    <col min="3" max="3" width="12.421875" style="76" customWidth="1"/>
    <col min="4" max="4" width="37.7109375" style="76" customWidth="1"/>
    <col min="5" max="5" width="11.7109375" style="76" customWidth="1"/>
    <col min="6" max="6" width="15.421875" style="76" customWidth="1"/>
    <col min="7" max="7" width="18.28125" style="76" customWidth="1"/>
    <col min="8" max="16384" width="13.7109375" style="76" customWidth="1"/>
  </cols>
  <sheetData>
    <row r="1" spans="2:7" ht="20.25">
      <c r="B1" s="18"/>
      <c r="C1" s="18"/>
      <c r="D1" s="132" t="s">
        <v>233</v>
      </c>
      <c r="E1" s="132"/>
      <c r="F1" s="132"/>
      <c r="G1" s="132"/>
    </row>
    <row r="2" spans="2:7" ht="20.25">
      <c r="B2" s="18"/>
      <c r="C2" s="18"/>
      <c r="D2" s="132" t="s">
        <v>234</v>
      </c>
      <c r="E2" s="132"/>
      <c r="F2" s="132"/>
      <c r="G2" s="132"/>
    </row>
    <row r="3" spans="2:7" ht="20.25">
      <c r="B3" s="18"/>
      <c r="C3" s="18"/>
      <c r="D3" s="132" t="s">
        <v>235</v>
      </c>
      <c r="E3" s="132"/>
      <c r="F3" s="132"/>
      <c r="G3" s="132"/>
    </row>
    <row r="4" spans="2:7" ht="18.75">
      <c r="B4" s="133" t="s">
        <v>236</v>
      </c>
      <c r="C4" s="133"/>
      <c r="D4" s="133"/>
      <c r="E4" s="133"/>
      <c r="F4" s="133"/>
      <c r="G4" s="133"/>
    </row>
    <row r="5" spans="1:8" ht="37.9" customHeight="1">
      <c r="A5" s="78"/>
      <c r="B5" s="150" t="s">
        <v>238</v>
      </c>
      <c r="C5" s="150"/>
      <c r="D5" s="150"/>
      <c r="E5" s="150"/>
      <c r="F5" s="150"/>
      <c r="G5" s="78"/>
      <c r="H5" s="78"/>
    </row>
    <row r="6" spans="1:8" ht="48.75">
      <c r="A6" s="82" t="s">
        <v>14</v>
      </c>
      <c r="B6" s="82" t="s">
        <v>202</v>
      </c>
      <c r="C6" s="82" t="s">
        <v>15</v>
      </c>
      <c r="D6" s="82" t="s">
        <v>201</v>
      </c>
      <c r="E6" s="82" t="s">
        <v>200</v>
      </c>
      <c r="F6" s="88" t="s">
        <v>12</v>
      </c>
      <c r="G6" s="87" t="s">
        <v>13</v>
      </c>
      <c r="H6" s="78"/>
    </row>
    <row r="7" spans="1:8" ht="18" customHeight="1">
      <c r="A7" s="86"/>
      <c r="B7" s="146" t="s">
        <v>211</v>
      </c>
      <c r="C7" s="147"/>
      <c r="D7" s="147"/>
      <c r="E7" s="147"/>
      <c r="F7" s="125"/>
      <c r="G7" s="84"/>
      <c r="H7" s="78"/>
    </row>
    <row r="8" spans="1:8" ht="18.75">
      <c r="A8" s="1">
        <v>1</v>
      </c>
      <c r="B8" s="1" t="s">
        <v>199</v>
      </c>
      <c r="C8" s="1" t="s">
        <v>16</v>
      </c>
      <c r="D8" s="1" t="s">
        <v>121</v>
      </c>
      <c r="E8" s="1">
        <v>2000</v>
      </c>
      <c r="F8" s="82">
        <v>0.26</v>
      </c>
      <c r="G8" s="98">
        <f>E8*F8</f>
        <v>520</v>
      </c>
      <c r="H8" s="78"/>
    </row>
    <row r="9" spans="1:8" ht="18.75">
      <c r="A9" s="1">
        <v>2</v>
      </c>
      <c r="B9" s="1" t="s">
        <v>48</v>
      </c>
      <c r="C9" s="1" t="s">
        <v>16</v>
      </c>
      <c r="D9" s="1" t="s">
        <v>121</v>
      </c>
      <c r="E9" s="1">
        <v>1200</v>
      </c>
      <c r="F9" s="82">
        <v>0.26</v>
      </c>
      <c r="G9" s="98">
        <f aca="true" t="shared" si="0" ref="G9:G53">E9*F9</f>
        <v>312</v>
      </c>
      <c r="H9" s="78"/>
    </row>
    <row r="10" spans="1:8" ht="18.75">
      <c r="A10" s="1">
        <v>3</v>
      </c>
      <c r="B10" s="1" t="s">
        <v>41</v>
      </c>
      <c r="C10" s="1" t="s">
        <v>16</v>
      </c>
      <c r="D10" s="1" t="s">
        <v>50</v>
      </c>
      <c r="E10" s="1">
        <v>300</v>
      </c>
      <c r="F10" s="82">
        <v>0.37</v>
      </c>
      <c r="G10" s="98">
        <f t="shared" si="0"/>
        <v>111</v>
      </c>
      <c r="H10" s="78"/>
    </row>
    <row r="11" spans="1:8" ht="18.75">
      <c r="A11" s="1">
        <v>4</v>
      </c>
      <c r="B11" s="1" t="s">
        <v>42</v>
      </c>
      <c r="C11" s="1" t="s">
        <v>16</v>
      </c>
      <c r="D11" s="1" t="s">
        <v>49</v>
      </c>
      <c r="E11" s="1">
        <v>0</v>
      </c>
      <c r="F11" s="82">
        <v>0.32</v>
      </c>
      <c r="G11" s="98">
        <f t="shared" si="0"/>
        <v>0</v>
      </c>
      <c r="H11" s="78"/>
    </row>
    <row r="12" spans="1:8" ht="18.75">
      <c r="A12" s="1">
        <v>5</v>
      </c>
      <c r="B12" s="1" t="s">
        <v>51</v>
      </c>
      <c r="C12" s="1" t="s">
        <v>16</v>
      </c>
      <c r="D12" s="1" t="s">
        <v>52</v>
      </c>
      <c r="E12" s="1">
        <v>1500</v>
      </c>
      <c r="F12" s="82">
        <v>0.26</v>
      </c>
      <c r="G12" s="98">
        <f t="shared" si="0"/>
        <v>390</v>
      </c>
      <c r="H12" s="78"/>
    </row>
    <row r="13" spans="1:8" ht="22.9" customHeight="1">
      <c r="A13" s="1">
        <v>6</v>
      </c>
      <c r="B13" s="1" t="s">
        <v>198</v>
      </c>
      <c r="C13" s="1" t="s">
        <v>16</v>
      </c>
      <c r="D13" s="1" t="s">
        <v>50</v>
      </c>
      <c r="E13" s="85">
        <v>350</v>
      </c>
      <c r="F13" s="82">
        <v>0.37</v>
      </c>
      <c r="G13" s="98">
        <f t="shared" si="0"/>
        <v>129.5</v>
      </c>
      <c r="H13" s="78"/>
    </row>
    <row r="14" spans="1:8" ht="18.75">
      <c r="A14" s="1">
        <v>7</v>
      </c>
      <c r="B14" s="1" t="s">
        <v>44</v>
      </c>
      <c r="C14" s="1" t="s">
        <v>4</v>
      </c>
      <c r="D14" s="1" t="s">
        <v>49</v>
      </c>
      <c r="E14" s="1">
        <v>250</v>
      </c>
      <c r="F14" s="82">
        <v>0.32</v>
      </c>
      <c r="G14" s="98">
        <f t="shared" si="0"/>
        <v>80</v>
      </c>
      <c r="H14" s="78"/>
    </row>
    <row r="15" spans="1:8" ht="18.75">
      <c r="A15" s="1">
        <v>8</v>
      </c>
      <c r="B15" s="1" t="s">
        <v>45</v>
      </c>
      <c r="C15" s="1" t="s">
        <v>16</v>
      </c>
      <c r="D15" s="1" t="s">
        <v>49</v>
      </c>
      <c r="E15" s="1">
        <v>0</v>
      </c>
      <c r="F15" s="82">
        <v>0.32</v>
      </c>
      <c r="G15" s="98">
        <f t="shared" si="0"/>
        <v>0</v>
      </c>
      <c r="H15" s="78"/>
    </row>
    <row r="16" spans="1:8" ht="18.75">
      <c r="A16" s="1">
        <v>9</v>
      </c>
      <c r="B16" s="1" t="s">
        <v>46</v>
      </c>
      <c r="C16" s="1" t="s">
        <v>4</v>
      </c>
      <c r="D16" s="1" t="s">
        <v>53</v>
      </c>
      <c r="E16" s="1">
        <v>0</v>
      </c>
      <c r="F16" s="82">
        <v>0.47</v>
      </c>
      <c r="G16" s="98">
        <f t="shared" si="0"/>
        <v>0</v>
      </c>
      <c r="H16" s="78"/>
    </row>
    <row r="17" spans="1:8" ht="18.75">
      <c r="A17" s="1">
        <v>10</v>
      </c>
      <c r="B17" s="1" t="s">
        <v>197</v>
      </c>
      <c r="C17" s="1" t="s">
        <v>4</v>
      </c>
      <c r="D17" s="1" t="s">
        <v>54</v>
      </c>
      <c r="E17" s="1">
        <v>4500</v>
      </c>
      <c r="F17" s="82">
        <v>0.21</v>
      </c>
      <c r="G17" s="98">
        <f t="shared" si="0"/>
        <v>945</v>
      </c>
      <c r="H17" s="78"/>
    </row>
    <row r="18" spans="1:8" ht="18.75">
      <c r="A18" s="1">
        <v>11</v>
      </c>
      <c r="B18" s="1" t="s">
        <v>196</v>
      </c>
      <c r="C18" s="1" t="s">
        <v>16</v>
      </c>
      <c r="D18" s="1" t="s">
        <v>55</v>
      </c>
      <c r="E18" s="1">
        <v>8000</v>
      </c>
      <c r="F18" s="82">
        <v>0.21</v>
      </c>
      <c r="G18" s="98">
        <f t="shared" si="0"/>
        <v>1680</v>
      </c>
      <c r="H18" s="78"/>
    </row>
    <row r="19" spans="1:8" ht="18.75">
      <c r="A19" s="1">
        <v>12</v>
      </c>
      <c r="B19" s="1" t="s">
        <v>195</v>
      </c>
      <c r="C19" s="1" t="s">
        <v>16</v>
      </c>
      <c r="D19" s="1" t="s">
        <v>56</v>
      </c>
      <c r="E19" s="1">
        <v>500</v>
      </c>
      <c r="F19" s="82">
        <v>0.16</v>
      </c>
      <c r="G19" s="98">
        <f t="shared" si="0"/>
        <v>80</v>
      </c>
      <c r="H19" s="78"/>
    </row>
    <row r="20" spans="1:8" ht="18.75">
      <c r="A20" s="1">
        <v>13</v>
      </c>
      <c r="B20" s="1" t="s">
        <v>194</v>
      </c>
      <c r="C20" s="1" t="s">
        <v>16</v>
      </c>
      <c r="D20" s="1" t="s">
        <v>53</v>
      </c>
      <c r="E20" s="1">
        <v>150</v>
      </c>
      <c r="F20" s="82">
        <v>0.47</v>
      </c>
      <c r="G20" s="98">
        <f t="shared" si="0"/>
        <v>70.5</v>
      </c>
      <c r="H20" s="78"/>
    </row>
    <row r="21" spans="1:8" ht="18.75">
      <c r="A21" s="1">
        <v>14</v>
      </c>
      <c r="B21" s="1" t="s">
        <v>193</v>
      </c>
      <c r="C21" s="1" t="s">
        <v>4</v>
      </c>
      <c r="D21" s="1" t="s">
        <v>49</v>
      </c>
      <c r="E21" s="1">
        <v>60</v>
      </c>
      <c r="F21" s="82">
        <v>0.32</v>
      </c>
      <c r="G21" s="98">
        <f t="shared" si="0"/>
        <v>19.2</v>
      </c>
      <c r="H21" s="78"/>
    </row>
    <row r="22" spans="1:8" ht="18.75">
      <c r="A22" s="1">
        <v>15</v>
      </c>
      <c r="B22" s="1" t="s">
        <v>192</v>
      </c>
      <c r="C22" s="1" t="s">
        <v>16</v>
      </c>
      <c r="D22" s="1" t="s">
        <v>55</v>
      </c>
      <c r="E22" s="1">
        <v>7500</v>
      </c>
      <c r="F22" s="82">
        <v>0.21</v>
      </c>
      <c r="G22" s="98">
        <f t="shared" si="0"/>
        <v>1575</v>
      </c>
      <c r="H22" s="78"/>
    </row>
    <row r="23" spans="1:8" ht="18.75">
      <c r="A23" s="1">
        <v>16</v>
      </c>
      <c r="B23" s="1" t="s">
        <v>191</v>
      </c>
      <c r="C23" s="1" t="s">
        <v>16</v>
      </c>
      <c r="D23" s="1" t="s">
        <v>56</v>
      </c>
      <c r="E23" s="1">
        <v>1500</v>
      </c>
      <c r="F23" s="82">
        <v>0.16</v>
      </c>
      <c r="G23" s="98">
        <f t="shared" si="0"/>
        <v>240</v>
      </c>
      <c r="H23" s="78"/>
    </row>
    <row r="24" spans="1:8" ht="18.75">
      <c r="A24" s="1"/>
      <c r="B24" s="1"/>
      <c r="C24" s="1"/>
      <c r="D24" s="1"/>
      <c r="E24" s="1"/>
      <c r="F24" s="82"/>
      <c r="G24" s="99">
        <f>SUM(G8:G23)</f>
        <v>6152.2</v>
      </c>
      <c r="H24" s="78"/>
    </row>
    <row r="25" spans="1:8" ht="19.5">
      <c r="A25" s="101" t="s">
        <v>190</v>
      </c>
      <c r="B25" s="101"/>
      <c r="C25" s="101"/>
      <c r="D25" s="101"/>
      <c r="E25" s="101"/>
      <c r="F25" s="101"/>
      <c r="G25" s="84"/>
      <c r="H25" s="78"/>
    </row>
    <row r="26" spans="1:10" ht="18.75">
      <c r="A26" s="82">
        <v>1</v>
      </c>
      <c r="B26" s="80" t="s">
        <v>189</v>
      </c>
      <c r="C26" s="80" t="s">
        <v>4</v>
      </c>
      <c r="D26" s="145" t="s">
        <v>164</v>
      </c>
      <c r="E26" s="80">
        <v>4000</v>
      </c>
      <c r="F26" s="80">
        <v>0.0669</v>
      </c>
      <c r="G26" s="81">
        <f t="shared" si="0"/>
        <v>267.6</v>
      </c>
      <c r="H26" s="78"/>
      <c r="J26" s="83"/>
    </row>
    <row r="27" spans="1:8" ht="18.75">
      <c r="A27" s="82">
        <v>2</v>
      </c>
      <c r="B27" s="80" t="s">
        <v>188</v>
      </c>
      <c r="C27" s="80" t="s">
        <v>4</v>
      </c>
      <c r="D27" s="145"/>
      <c r="E27" s="80">
        <v>4000</v>
      </c>
      <c r="F27" s="80">
        <v>0.0669</v>
      </c>
      <c r="G27" s="81">
        <f t="shared" si="0"/>
        <v>267.6</v>
      </c>
      <c r="H27" s="78"/>
    </row>
    <row r="28" spans="1:8" ht="18.75">
      <c r="A28" s="82">
        <v>3</v>
      </c>
      <c r="B28" s="80" t="s">
        <v>187</v>
      </c>
      <c r="C28" s="80" t="s">
        <v>4</v>
      </c>
      <c r="D28" s="145"/>
      <c r="E28" s="80">
        <v>4000</v>
      </c>
      <c r="F28" s="80">
        <v>0.0669</v>
      </c>
      <c r="G28" s="81">
        <f t="shared" si="0"/>
        <v>267.6</v>
      </c>
      <c r="H28" s="78"/>
    </row>
    <row r="29" spans="1:8" ht="18.75">
      <c r="A29" s="82">
        <v>4</v>
      </c>
      <c r="B29" s="80" t="s">
        <v>186</v>
      </c>
      <c r="C29" s="80" t="s">
        <v>4</v>
      </c>
      <c r="D29" s="145"/>
      <c r="E29" s="80">
        <v>2000</v>
      </c>
      <c r="F29" s="80">
        <v>0.0735</v>
      </c>
      <c r="G29" s="98">
        <f t="shared" si="0"/>
        <v>147</v>
      </c>
      <c r="H29" s="78"/>
    </row>
    <row r="30" spans="1:8" ht="18.75">
      <c r="A30" s="82"/>
      <c r="B30" s="80"/>
      <c r="C30" s="80"/>
      <c r="D30" s="7"/>
      <c r="E30" s="80"/>
      <c r="F30" s="80"/>
      <c r="G30" s="99">
        <f>SUM(G26:G29)</f>
        <v>949.8000000000001</v>
      </c>
      <c r="H30" s="78"/>
    </row>
    <row r="31" spans="1:8" ht="18" customHeight="1">
      <c r="A31" s="82"/>
      <c r="B31" s="148" t="s">
        <v>185</v>
      </c>
      <c r="C31" s="149"/>
      <c r="D31" s="149"/>
      <c r="E31" s="149"/>
      <c r="F31" s="126"/>
      <c r="G31" s="81"/>
      <c r="H31" s="78"/>
    </row>
    <row r="32" spans="1:8" ht="18.75">
      <c r="A32" s="82">
        <v>1</v>
      </c>
      <c r="B32" s="102" t="s">
        <v>184</v>
      </c>
      <c r="C32" s="80" t="s">
        <v>4</v>
      </c>
      <c r="D32" s="145" t="s">
        <v>182</v>
      </c>
      <c r="E32" s="80">
        <v>1500</v>
      </c>
      <c r="F32" s="80">
        <v>0.093</v>
      </c>
      <c r="G32" s="81">
        <f t="shared" si="0"/>
        <v>139.5</v>
      </c>
      <c r="H32" s="78"/>
    </row>
    <row r="33" spans="1:8" ht="18.75">
      <c r="A33" s="82">
        <v>2</v>
      </c>
      <c r="B33" s="102" t="s">
        <v>183</v>
      </c>
      <c r="C33" s="80" t="s">
        <v>4</v>
      </c>
      <c r="D33" s="145"/>
      <c r="E33" s="80">
        <v>1500</v>
      </c>
      <c r="F33" s="80">
        <v>0.093</v>
      </c>
      <c r="G33" s="81">
        <f t="shared" si="0"/>
        <v>139.5</v>
      </c>
      <c r="H33" s="78"/>
    </row>
    <row r="34" spans="1:8" ht="18.75">
      <c r="A34" s="82">
        <v>3</v>
      </c>
      <c r="B34" s="102" t="s">
        <v>181</v>
      </c>
      <c r="C34" s="80" t="s">
        <v>4</v>
      </c>
      <c r="D34" s="145"/>
      <c r="E34" s="80">
        <v>1500</v>
      </c>
      <c r="F34" s="80">
        <v>0.093</v>
      </c>
      <c r="G34" s="81">
        <f t="shared" si="0"/>
        <v>139.5</v>
      </c>
      <c r="H34" s="78"/>
    </row>
    <row r="35" spans="1:8" ht="18.75">
      <c r="A35" s="82">
        <v>4</v>
      </c>
      <c r="B35" s="102" t="s">
        <v>180</v>
      </c>
      <c r="C35" s="80" t="s">
        <v>4</v>
      </c>
      <c r="D35" s="145"/>
      <c r="E35" s="80">
        <v>1500</v>
      </c>
      <c r="F35" s="80">
        <v>0.0675</v>
      </c>
      <c r="G35" s="81">
        <f t="shared" si="0"/>
        <v>101.25</v>
      </c>
      <c r="H35" s="78"/>
    </row>
    <row r="36" spans="1:8" ht="18.75">
      <c r="A36" s="82">
        <v>5</v>
      </c>
      <c r="B36" s="102" t="s">
        <v>179</v>
      </c>
      <c r="C36" s="80" t="s">
        <v>4</v>
      </c>
      <c r="D36" s="145"/>
      <c r="E36" s="80">
        <v>1500</v>
      </c>
      <c r="F36" s="80">
        <v>0.0675</v>
      </c>
      <c r="G36" s="81">
        <f t="shared" si="0"/>
        <v>101.25</v>
      </c>
      <c r="H36" s="78"/>
    </row>
    <row r="37" spans="1:8" ht="20.25">
      <c r="A37" s="82">
        <v>6</v>
      </c>
      <c r="B37" s="102" t="s">
        <v>178</v>
      </c>
      <c r="C37" s="80" t="s">
        <v>4</v>
      </c>
      <c r="D37" s="145"/>
      <c r="E37" s="80">
        <v>150</v>
      </c>
      <c r="F37" s="80">
        <v>0.25</v>
      </c>
      <c r="G37" s="81">
        <f t="shared" si="0"/>
        <v>37.5</v>
      </c>
      <c r="H37" s="78"/>
    </row>
    <row r="38" spans="1:8" ht="18.75">
      <c r="A38" s="82"/>
      <c r="B38" s="102"/>
      <c r="C38" s="80"/>
      <c r="D38" s="7"/>
      <c r="E38" s="80"/>
      <c r="F38" s="80"/>
      <c r="G38" s="100">
        <f>SUM(G32:G37)</f>
        <v>658.5</v>
      </c>
      <c r="H38" s="78"/>
    </row>
    <row r="39" spans="1:8" ht="19.5">
      <c r="A39" s="82"/>
      <c r="B39" s="146" t="s">
        <v>177</v>
      </c>
      <c r="C39" s="147"/>
      <c r="D39" s="147"/>
      <c r="E39" s="147"/>
      <c r="F39" s="125"/>
      <c r="G39" s="81"/>
      <c r="H39" s="78"/>
    </row>
    <row r="40" spans="1:8" ht="37.5">
      <c r="A40" s="80">
        <v>1</v>
      </c>
      <c r="B40" s="80" t="s">
        <v>203</v>
      </c>
      <c r="C40" s="80" t="s">
        <v>4</v>
      </c>
      <c r="D40" s="80" t="s">
        <v>176</v>
      </c>
      <c r="E40" s="80">
        <v>23000</v>
      </c>
      <c r="F40" s="80">
        <v>0.058</v>
      </c>
      <c r="G40" s="98">
        <f t="shared" si="0"/>
        <v>1334</v>
      </c>
      <c r="H40" s="78"/>
    </row>
    <row r="41" spans="1:8" ht="37.5">
      <c r="A41" s="80">
        <v>2</v>
      </c>
      <c r="B41" s="80" t="s">
        <v>204</v>
      </c>
      <c r="C41" s="80" t="s">
        <v>4</v>
      </c>
      <c r="D41" s="80" t="s">
        <v>210</v>
      </c>
      <c r="E41" s="80">
        <v>2500</v>
      </c>
      <c r="F41" s="80">
        <v>0.0573</v>
      </c>
      <c r="G41" s="98">
        <f t="shared" si="0"/>
        <v>143.25</v>
      </c>
      <c r="H41" s="78"/>
    </row>
    <row r="42" spans="1:8" ht="37.5">
      <c r="A42" s="80">
        <v>3</v>
      </c>
      <c r="B42" s="80" t="s">
        <v>205</v>
      </c>
      <c r="C42" s="80" t="s">
        <v>4</v>
      </c>
      <c r="D42" s="80" t="s">
        <v>176</v>
      </c>
      <c r="E42" s="80">
        <v>3200</v>
      </c>
      <c r="F42" s="80">
        <v>0.0573</v>
      </c>
      <c r="G42" s="98">
        <f t="shared" si="0"/>
        <v>183.35999999999999</v>
      </c>
      <c r="H42" s="78"/>
    </row>
    <row r="43" spans="1:8" ht="18.75">
      <c r="A43" s="80">
        <v>4</v>
      </c>
      <c r="B43" s="80" t="s">
        <v>175</v>
      </c>
      <c r="C43" s="80" t="s">
        <v>4</v>
      </c>
      <c r="D43" s="80" t="s">
        <v>174</v>
      </c>
      <c r="E43" s="80">
        <v>4500</v>
      </c>
      <c r="F43" s="80">
        <v>0.26</v>
      </c>
      <c r="G43" s="98">
        <f t="shared" si="0"/>
        <v>1170</v>
      </c>
      <c r="H43" s="78"/>
    </row>
    <row r="44" spans="1:8" ht="18.75">
      <c r="A44" s="80">
        <v>5</v>
      </c>
      <c r="B44" s="80" t="s">
        <v>173</v>
      </c>
      <c r="C44" s="80" t="s">
        <v>4</v>
      </c>
      <c r="D44" s="80" t="s">
        <v>172</v>
      </c>
      <c r="E44" s="80">
        <v>8000</v>
      </c>
      <c r="F44" s="80">
        <v>0.18</v>
      </c>
      <c r="G44" s="98">
        <f t="shared" si="0"/>
        <v>1440</v>
      </c>
      <c r="H44" s="78"/>
    </row>
    <row r="45" spans="1:8" ht="37.5">
      <c r="A45" s="80">
        <v>6</v>
      </c>
      <c r="B45" s="80" t="s">
        <v>171</v>
      </c>
      <c r="C45" s="80" t="s">
        <v>4</v>
      </c>
      <c r="D45" s="80" t="s">
        <v>170</v>
      </c>
      <c r="E45" s="80">
        <v>500</v>
      </c>
      <c r="F45" s="80">
        <v>0.18</v>
      </c>
      <c r="G45" s="98">
        <f t="shared" si="0"/>
        <v>90</v>
      </c>
      <c r="H45" s="78"/>
    </row>
    <row r="46" spans="1:8" ht="37.5">
      <c r="A46" s="80">
        <v>7</v>
      </c>
      <c r="B46" s="80" t="s">
        <v>169</v>
      </c>
      <c r="C46" s="80" t="s">
        <v>4</v>
      </c>
      <c r="D46" s="80" t="s">
        <v>161</v>
      </c>
      <c r="E46" s="80">
        <v>1200</v>
      </c>
      <c r="F46" s="80">
        <v>0.12</v>
      </c>
      <c r="G46" s="98">
        <f t="shared" si="0"/>
        <v>144</v>
      </c>
      <c r="H46" s="78"/>
    </row>
    <row r="47" spans="1:8" ht="37.5">
      <c r="A47" s="80">
        <v>8</v>
      </c>
      <c r="B47" s="80" t="s">
        <v>168</v>
      </c>
      <c r="C47" s="80" t="s">
        <v>4</v>
      </c>
      <c r="D47" s="80" t="s">
        <v>162</v>
      </c>
      <c r="E47" s="80">
        <v>600</v>
      </c>
      <c r="F47" s="80">
        <v>0.1</v>
      </c>
      <c r="G47" s="98">
        <f t="shared" si="0"/>
        <v>60</v>
      </c>
      <c r="H47" s="78"/>
    </row>
    <row r="48" spans="1:8" ht="18.75">
      <c r="A48" s="80">
        <v>9</v>
      </c>
      <c r="B48" s="80" t="s">
        <v>167</v>
      </c>
      <c r="C48" s="80" t="s">
        <v>4</v>
      </c>
      <c r="D48" s="80" t="s">
        <v>165</v>
      </c>
      <c r="E48" s="80">
        <v>1500</v>
      </c>
      <c r="F48" s="80">
        <v>0.18</v>
      </c>
      <c r="G48" s="98">
        <f t="shared" si="0"/>
        <v>270</v>
      </c>
      <c r="H48" s="78"/>
    </row>
    <row r="49" spans="1:8" ht="18.75">
      <c r="A49" s="80">
        <v>10</v>
      </c>
      <c r="B49" s="80" t="s">
        <v>166</v>
      </c>
      <c r="C49" s="80" t="s">
        <v>4</v>
      </c>
      <c r="D49" s="80" t="s">
        <v>165</v>
      </c>
      <c r="E49" s="80">
        <v>7500</v>
      </c>
      <c r="F49" s="80">
        <v>0.5</v>
      </c>
      <c r="G49" s="98">
        <f t="shared" si="0"/>
        <v>3750</v>
      </c>
      <c r="H49" s="78"/>
    </row>
    <row r="50" spans="1:8" ht="18.75">
      <c r="A50" s="80">
        <v>11</v>
      </c>
      <c r="B50" s="80" t="s">
        <v>206</v>
      </c>
      <c r="C50" s="80" t="s">
        <v>4</v>
      </c>
      <c r="D50" s="80" t="s">
        <v>164</v>
      </c>
      <c r="E50" s="80">
        <v>4000</v>
      </c>
      <c r="F50" s="80">
        <v>0.0637</v>
      </c>
      <c r="G50" s="98">
        <f t="shared" si="0"/>
        <v>254.80000000000004</v>
      </c>
      <c r="H50" s="78"/>
    </row>
    <row r="51" spans="1:8" ht="18.75">
      <c r="A51" s="80">
        <v>12</v>
      </c>
      <c r="B51" s="80" t="s">
        <v>207</v>
      </c>
      <c r="C51" s="80" t="s">
        <v>4</v>
      </c>
      <c r="D51" s="80" t="s">
        <v>163</v>
      </c>
      <c r="E51" s="80">
        <v>3000</v>
      </c>
      <c r="F51" s="80">
        <v>0.43</v>
      </c>
      <c r="G51" s="98">
        <f t="shared" si="0"/>
        <v>1290</v>
      </c>
      <c r="H51" s="78"/>
    </row>
    <row r="52" spans="1:8" ht="18.75">
      <c r="A52" s="80">
        <v>13</v>
      </c>
      <c r="B52" s="80" t="s">
        <v>208</v>
      </c>
      <c r="C52" s="80" t="s">
        <v>4</v>
      </c>
      <c r="D52" s="80" t="s">
        <v>162</v>
      </c>
      <c r="E52" s="80">
        <v>5000</v>
      </c>
      <c r="F52" s="80">
        <v>0.0674</v>
      </c>
      <c r="G52" s="98">
        <f t="shared" si="0"/>
        <v>337</v>
      </c>
      <c r="H52" s="78"/>
    </row>
    <row r="53" spans="1:8" ht="18.75">
      <c r="A53" s="80">
        <v>14</v>
      </c>
      <c r="B53" s="80" t="s">
        <v>209</v>
      </c>
      <c r="C53" s="80" t="s">
        <v>4</v>
      </c>
      <c r="D53" s="80" t="s">
        <v>161</v>
      </c>
      <c r="E53" s="80">
        <v>600</v>
      </c>
      <c r="F53" s="80">
        <v>0.248</v>
      </c>
      <c r="G53" s="98">
        <f t="shared" si="0"/>
        <v>148.8</v>
      </c>
      <c r="H53" s="78"/>
    </row>
    <row r="54" spans="1:8" ht="18.75">
      <c r="A54" s="80"/>
      <c r="B54" s="80"/>
      <c r="C54" s="80"/>
      <c r="D54" s="80"/>
      <c r="E54" s="80"/>
      <c r="F54" s="80"/>
      <c r="G54" s="99">
        <f>SUM(G40:G53)</f>
        <v>10615.21</v>
      </c>
      <c r="H54" s="78"/>
    </row>
    <row r="55" spans="1:8" ht="18.75">
      <c r="A55" s="78"/>
      <c r="B55" s="78"/>
      <c r="C55" s="78"/>
      <c r="D55" s="78"/>
      <c r="E55" s="78"/>
      <c r="F55" s="78"/>
      <c r="G55" s="79"/>
      <c r="H55" s="78"/>
    </row>
    <row r="56" spans="2:7" ht="20.25">
      <c r="B56" s="107" t="s">
        <v>17</v>
      </c>
      <c r="G56" s="110">
        <f>G54+G38+G30+G24</f>
        <v>18375.71</v>
      </c>
    </row>
    <row r="57" spans="2:7" ht="21" customHeight="1">
      <c r="B57" s="140" t="s">
        <v>240</v>
      </c>
      <c r="C57" s="112"/>
      <c r="D57" s="112"/>
      <c r="G57" s="77"/>
    </row>
    <row r="58" spans="2:5" ht="14.45" customHeight="1">
      <c r="B58" s="140"/>
      <c r="C58" s="112"/>
      <c r="D58" s="112"/>
      <c r="E58" s="78" t="s">
        <v>241</v>
      </c>
    </row>
    <row r="60" spans="2:3" ht="18.75">
      <c r="B60" s="151" t="s">
        <v>244</v>
      </c>
      <c r="C60" s="155">
        <f>G56</f>
        <v>18375.71</v>
      </c>
    </row>
  </sheetData>
  <mergeCells count="11">
    <mergeCell ref="B5:F5"/>
    <mergeCell ref="D1:G1"/>
    <mergeCell ref="D2:G2"/>
    <mergeCell ref="D3:G3"/>
    <mergeCell ref="B4:G4"/>
    <mergeCell ref="B57:B58"/>
    <mergeCell ref="D26:D29"/>
    <mergeCell ref="D32:D37"/>
    <mergeCell ref="B7:E7"/>
    <mergeCell ref="B31:E31"/>
    <mergeCell ref="B39:E39"/>
  </mergeCells>
  <printOptions/>
  <pageMargins left="0" right="0" top="0" bottom="0" header="0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view="pageBreakPreview" zoomScaleSheetLayoutView="100" workbookViewId="0" topLeftCell="A19">
      <selection activeCell="G24" sqref="G24"/>
    </sheetView>
  </sheetViews>
  <sheetFormatPr defaultColWidth="8.8515625" defaultRowHeight="15"/>
  <cols>
    <col min="1" max="1" width="5.140625" style="91" customWidth="1"/>
    <col min="2" max="2" width="38.00390625" style="91" customWidth="1"/>
    <col min="3" max="3" width="7.28125" style="91" customWidth="1"/>
    <col min="4" max="4" width="24.7109375" style="91" customWidth="1"/>
    <col min="5" max="5" width="9.28125" style="91" customWidth="1"/>
    <col min="6" max="6" width="10.8515625" style="91" customWidth="1"/>
    <col min="7" max="7" width="13.8515625" style="91" customWidth="1"/>
    <col min="8" max="16384" width="8.8515625" style="91" customWidth="1"/>
  </cols>
  <sheetData>
    <row r="1" spans="2:7" ht="15">
      <c r="B1" s="94"/>
      <c r="C1" s="94"/>
      <c r="D1" s="136" t="s">
        <v>233</v>
      </c>
      <c r="E1" s="136"/>
      <c r="F1" s="136"/>
      <c r="G1" s="136"/>
    </row>
    <row r="2" spans="2:7" ht="15">
      <c r="B2" s="94"/>
      <c r="C2" s="94"/>
      <c r="D2" s="136" t="s">
        <v>234</v>
      </c>
      <c r="E2" s="136"/>
      <c r="F2" s="136"/>
      <c r="G2" s="136"/>
    </row>
    <row r="3" spans="2:7" ht="15">
      <c r="B3" s="94"/>
      <c r="C3" s="94"/>
      <c r="D3" s="136" t="s">
        <v>235</v>
      </c>
      <c r="E3" s="136"/>
      <c r="F3" s="136"/>
      <c r="G3" s="136"/>
    </row>
    <row r="4" spans="2:7" ht="15">
      <c r="B4" s="137" t="s">
        <v>236</v>
      </c>
      <c r="C4" s="137"/>
      <c r="D4" s="137"/>
      <c r="E4" s="137"/>
      <c r="F4" s="137"/>
      <c r="G4" s="137"/>
    </row>
    <row r="6" spans="1:9" ht="42" customHeight="1">
      <c r="A6" s="141" t="s">
        <v>237</v>
      </c>
      <c r="B6" s="141"/>
      <c r="C6" s="141"/>
      <c r="D6" s="141"/>
      <c r="E6" s="141"/>
      <c r="F6" s="141"/>
      <c r="G6" s="141"/>
      <c r="H6" s="92"/>
      <c r="I6" s="92"/>
    </row>
    <row r="7" spans="1:7" ht="64.5">
      <c r="A7" s="82" t="s">
        <v>14</v>
      </c>
      <c r="B7" s="82" t="s">
        <v>202</v>
      </c>
      <c r="C7" s="82" t="s">
        <v>15</v>
      </c>
      <c r="D7" s="82" t="s">
        <v>201</v>
      </c>
      <c r="E7" s="82" t="s">
        <v>200</v>
      </c>
      <c r="F7" s="90" t="s">
        <v>12</v>
      </c>
      <c r="G7" s="89" t="s">
        <v>13</v>
      </c>
    </row>
    <row r="8" spans="1:7" ht="15">
      <c r="A8" s="138" t="s">
        <v>226</v>
      </c>
      <c r="B8" s="138"/>
      <c r="C8" s="138"/>
      <c r="D8" s="138"/>
      <c r="E8" s="138"/>
      <c r="F8" s="138"/>
      <c r="G8" s="138"/>
    </row>
    <row r="9" spans="1:7" ht="15">
      <c r="A9" s="1">
        <v>1</v>
      </c>
      <c r="B9" s="4" t="s">
        <v>199</v>
      </c>
      <c r="C9" s="1" t="s">
        <v>16</v>
      </c>
      <c r="D9" s="1" t="s">
        <v>229</v>
      </c>
      <c r="E9" s="1">
        <v>2000</v>
      </c>
      <c r="F9" s="82">
        <v>2.55</v>
      </c>
      <c r="G9" s="95">
        <f aca="true" t="shared" si="0" ref="G9:G22">E9*F9</f>
        <v>5100</v>
      </c>
    </row>
    <row r="10" spans="1:7" ht="15">
      <c r="A10" s="1">
        <v>2</v>
      </c>
      <c r="B10" s="4" t="s">
        <v>57</v>
      </c>
      <c r="C10" s="1" t="s">
        <v>16</v>
      </c>
      <c r="D10" s="1" t="s">
        <v>230</v>
      </c>
      <c r="E10" s="1">
        <v>1200</v>
      </c>
      <c r="F10" s="82">
        <v>2.85</v>
      </c>
      <c r="G10" s="95">
        <f t="shared" si="0"/>
        <v>3420</v>
      </c>
    </row>
    <row r="11" spans="1:7" ht="18.6" customHeight="1">
      <c r="A11" s="1">
        <v>3</v>
      </c>
      <c r="B11" s="4" t="s">
        <v>42</v>
      </c>
      <c r="C11" s="1" t="s">
        <v>4</v>
      </c>
      <c r="D11" s="1" t="s">
        <v>221</v>
      </c>
      <c r="E11" s="1">
        <v>400</v>
      </c>
      <c r="F11" s="82">
        <v>3.9</v>
      </c>
      <c r="G11" s="95">
        <f t="shared" si="0"/>
        <v>1560</v>
      </c>
    </row>
    <row r="12" spans="1:7" ht="15">
      <c r="A12" s="1">
        <v>4</v>
      </c>
      <c r="B12" s="4" t="s">
        <v>51</v>
      </c>
      <c r="C12" s="1" t="s">
        <v>16</v>
      </c>
      <c r="D12" s="1" t="s">
        <v>225</v>
      </c>
      <c r="E12" s="1">
        <v>1500</v>
      </c>
      <c r="F12" s="82">
        <v>2.95</v>
      </c>
      <c r="G12" s="95">
        <f t="shared" si="0"/>
        <v>4425</v>
      </c>
    </row>
    <row r="13" spans="1:7" ht="15">
      <c r="A13" s="1">
        <v>5</v>
      </c>
      <c r="B13" s="4" t="s">
        <v>224</v>
      </c>
      <c r="C13" s="1" t="s">
        <v>16</v>
      </c>
      <c r="D13" s="1" t="s">
        <v>225</v>
      </c>
      <c r="E13" s="1">
        <v>350</v>
      </c>
      <c r="F13" s="82">
        <v>3.9</v>
      </c>
      <c r="G13" s="95">
        <f t="shared" si="0"/>
        <v>1365</v>
      </c>
    </row>
    <row r="14" spans="1:7" ht="15">
      <c r="A14" s="1">
        <v>6</v>
      </c>
      <c r="B14" s="4" t="s">
        <v>223</v>
      </c>
      <c r="C14" s="1" t="s">
        <v>16</v>
      </c>
      <c r="D14" s="1" t="s">
        <v>222</v>
      </c>
      <c r="E14" s="1">
        <v>250</v>
      </c>
      <c r="F14" s="82">
        <v>7.85</v>
      </c>
      <c r="G14" s="95">
        <f t="shared" si="0"/>
        <v>1962.5</v>
      </c>
    </row>
    <row r="15" spans="1:7" ht="15">
      <c r="A15" s="1">
        <v>7</v>
      </c>
      <c r="B15" s="4" t="s">
        <v>45</v>
      </c>
      <c r="C15" s="1" t="s">
        <v>16</v>
      </c>
      <c r="D15" s="1" t="s">
        <v>221</v>
      </c>
      <c r="E15" s="1">
        <v>600</v>
      </c>
      <c r="F15" s="82">
        <v>4.2</v>
      </c>
      <c r="G15" s="95">
        <f t="shared" si="0"/>
        <v>2520</v>
      </c>
    </row>
    <row r="16" spans="1:7" ht="15">
      <c r="A16" s="1">
        <v>8</v>
      </c>
      <c r="B16" s="4" t="s">
        <v>220</v>
      </c>
      <c r="C16" s="1" t="s">
        <v>16</v>
      </c>
      <c r="D16" s="1" t="s">
        <v>219</v>
      </c>
      <c r="E16" s="1">
        <v>4500</v>
      </c>
      <c r="F16" s="82">
        <v>2.25</v>
      </c>
      <c r="G16" s="95">
        <f t="shared" si="0"/>
        <v>10125</v>
      </c>
    </row>
    <row r="17" spans="1:7" ht="15">
      <c r="A17" s="1">
        <v>9</v>
      </c>
      <c r="B17" s="4" t="s">
        <v>218</v>
      </c>
      <c r="C17" s="1" t="s">
        <v>16</v>
      </c>
      <c r="D17" s="1" t="s">
        <v>217</v>
      </c>
      <c r="E17" s="1">
        <v>15500</v>
      </c>
      <c r="F17" s="82">
        <v>2.85</v>
      </c>
      <c r="G17" s="95">
        <f t="shared" si="0"/>
        <v>44175</v>
      </c>
    </row>
    <row r="18" spans="1:7" ht="15">
      <c r="A18" s="1">
        <v>10</v>
      </c>
      <c r="B18" s="4" t="s">
        <v>216</v>
      </c>
      <c r="C18" s="1" t="s">
        <v>16</v>
      </c>
      <c r="D18" s="1" t="s">
        <v>215</v>
      </c>
      <c r="E18" s="1">
        <v>2000</v>
      </c>
      <c r="F18" s="82">
        <v>2.85</v>
      </c>
      <c r="G18" s="95">
        <f t="shared" si="0"/>
        <v>5700</v>
      </c>
    </row>
    <row r="19" spans="1:7" ht="15">
      <c r="A19" s="1">
        <v>11</v>
      </c>
      <c r="B19" s="4" t="s">
        <v>214</v>
      </c>
      <c r="C19" s="1" t="s">
        <v>16</v>
      </c>
      <c r="D19" s="1" t="s">
        <v>232</v>
      </c>
      <c r="E19" s="1">
        <v>150</v>
      </c>
      <c r="F19" s="82">
        <v>9.5</v>
      </c>
      <c r="G19" s="95">
        <f t="shared" si="0"/>
        <v>1425</v>
      </c>
    </row>
    <row r="20" spans="1:7" ht="18.6" customHeight="1">
      <c r="A20" s="1">
        <v>12</v>
      </c>
      <c r="B20" s="4" t="s">
        <v>213</v>
      </c>
      <c r="C20" s="1" t="s">
        <v>4</v>
      </c>
      <c r="D20" s="1" t="s">
        <v>72</v>
      </c>
      <c r="E20" s="1">
        <v>60</v>
      </c>
      <c r="F20" s="82">
        <v>4.85</v>
      </c>
      <c r="G20" s="95">
        <f t="shared" si="0"/>
        <v>291</v>
      </c>
    </row>
    <row r="21" spans="1:7" ht="18.6" customHeight="1">
      <c r="A21" s="1">
        <v>13</v>
      </c>
      <c r="B21" s="4" t="s">
        <v>46</v>
      </c>
      <c r="C21" s="1" t="s">
        <v>4</v>
      </c>
      <c r="D21" s="1" t="s">
        <v>212</v>
      </c>
      <c r="E21" s="1">
        <v>60</v>
      </c>
      <c r="F21" s="80">
        <v>2.7</v>
      </c>
      <c r="G21" s="96">
        <f t="shared" si="0"/>
        <v>162</v>
      </c>
    </row>
    <row r="22" spans="1:7" ht="18.6" customHeight="1">
      <c r="A22" s="1">
        <v>14</v>
      </c>
      <c r="B22" s="4" t="s">
        <v>41</v>
      </c>
      <c r="C22" s="1" t="s">
        <v>4</v>
      </c>
      <c r="D22" s="1" t="s">
        <v>231</v>
      </c>
      <c r="E22" s="1">
        <v>300</v>
      </c>
      <c r="F22" s="82">
        <v>3.9</v>
      </c>
      <c r="G22" s="95">
        <f t="shared" si="0"/>
        <v>1170</v>
      </c>
    </row>
    <row r="23" spans="1:7" ht="18" customHeight="1">
      <c r="A23" s="97"/>
      <c r="B23" s="107" t="s">
        <v>17</v>
      </c>
      <c r="C23" s="97"/>
      <c r="D23" s="97"/>
      <c r="E23" s="97"/>
      <c r="F23" s="97"/>
      <c r="G23" s="109">
        <f>SUM(G9:G22)</f>
        <v>83400.5</v>
      </c>
    </row>
    <row r="24" spans="1:3" ht="21" customHeight="1">
      <c r="A24" s="140" t="s">
        <v>240</v>
      </c>
      <c r="B24" s="140"/>
      <c r="C24" s="140"/>
    </row>
    <row r="25" spans="1:5" ht="30" customHeight="1">
      <c r="A25" s="140"/>
      <c r="B25" s="140"/>
      <c r="C25" s="140"/>
      <c r="E25" s="97" t="s">
        <v>241</v>
      </c>
    </row>
    <row r="26" spans="2:4" ht="15">
      <c r="B26" s="151" t="s">
        <v>243</v>
      </c>
      <c r="D26" s="91">
        <f>G23</f>
        <v>83400.5</v>
      </c>
    </row>
    <row r="29" spans="2:4" ht="15">
      <c r="B29" s="114" t="s">
        <v>242</v>
      </c>
      <c r="D29" s="113">
        <f>'Formulare SS'!W19+'F-MC'!W38+Instruc!H19+Autocolante!G56+Cutii!G23</f>
        <v>126072.83</v>
      </c>
    </row>
  </sheetData>
  <mergeCells count="7">
    <mergeCell ref="A24:C25"/>
    <mergeCell ref="A6:G6"/>
    <mergeCell ref="A8:G8"/>
    <mergeCell ref="D1:G1"/>
    <mergeCell ref="D2:G2"/>
    <mergeCell ref="D3:G3"/>
    <mergeCell ref="B4:G4"/>
  </mergeCells>
  <printOptions/>
  <pageMargins left="0" right="0" top="0.7480314960629921" bottom="0.7480314960629921" header="0.31496062992125984" footer="0.31496062992125984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2020-12-17T16:19:26Z</dcterms:modified>
  <cp:category/>
  <cp:version/>
  <cp:contentType/>
  <cp:contentStatus/>
</cp:coreProperties>
</file>