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1340" windowHeight="8070" activeTab="3"/>
  </bookViews>
  <sheets>
    <sheet name="Instructions" sheetId="1" r:id="rId1"/>
    <sheet name="Inforeuro" sheetId="2" r:id="rId2"/>
    <sheet name="Financial Report" sheetId="3" r:id="rId3"/>
    <sheet name="Expenditures" sheetId="4" r:id="rId4"/>
    <sheet name="MacroWarning" sheetId="5" state="veryHidden" r:id="rId5"/>
  </sheets>
  <definedNames>
    <definedName name="cond1" localSheetId="2">'Financial Report'!$J$17</definedName>
    <definedName name="cond10" localSheetId="2">'Financial Report'!$J$38</definedName>
    <definedName name="cond11" localSheetId="2">'Financial Report'!$J$40</definedName>
    <definedName name="cond12" localSheetId="2">'Financial Report'!$J$41</definedName>
    <definedName name="cond13" localSheetId="2">'Financial Report'!$J$42</definedName>
    <definedName name="cond14" localSheetId="2">'Financial Report'!$J$43</definedName>
    <definedName name="cond15" localSheetId="2">'Financial Report'!$J$44</definedName>
    <definedName name="cond2" localSheetId="2">'Financial Report'!$J$18</definedName>
    <definedName name="cond3" localSheetId="2">'Financial Report'!$J$21</definedName>
    <definedName name="cond4" localSheetId="2">'Financial Report'!$J$27</definedName>
    <definedName name="cond5" localSheetId="2">'Financial Report'!$J$28</definedName>
    <definedName name="cond6" localSheetId="2">'Financial Report'!$J$32</definedName>
    <definedName name="cond7" localSheetId="2">'Financial Report'!$J$34</definedName>
    <definedName name="cond8" localSheetId="2">'Financial Report'!$J$35</definedName>
    <definedName name="cond9" localSheetId="2">'Financial Report'!$J$36</definedName>
    <definedName name="curs">'Inforeuro'!$B$3:$B$7</definedName>
    <definedName name="Linie1" localSheetId="3">'Expenditures'!$V$15</definedName>
    <definedName name="Linie10" localSheetId="3">'Expenditures'!$V$78</definedName>
    <definedName name="Linie11" localSheetId="3">'Expenditures'!$V$84</definedName>
    <definedName name="Linie12" localSheetId="3">'Expenditures'!$V$93</definedName>
    <definedName name="Linie13" localSheetId="3">'Expenditures'!$V$100</definedName>
    <definedName name="Linie14" localSheetId="3">'Expenditures'!$V$106</definedName>
    <definedName name="Linie15" localSheetId="3">'Expenditures'!$V$114</definedName>
    <definedName name="Linie16" localSheetId="3">'Expenditures'!$V$123</definedName>
    <definedName name="Linie17" localSheetId="3">'Expenditures'!$V$129</definedName>
    <definedName name="Linie18" localSheetId="3">'Expenditures'!$V$135</definedName>
    <definedName name="Linie19" localSheetId="3">'Expenditures'!$V$141</definedName>
    <definedName name="Linie2" localSheetId="3">'Expenditures'!$V$21</definedName>
    <definedName name="Linie20" localSheetId="3">'Expenditures'!$V$147</definedName>
    <definedName name="Linie21" localSheetId="3">'Expenditures'!$V$155</definedName>
    <definedName name="Linie22" localSheetId="3">'Expenditures'!$V$161</definedName>
    <definedName name="Linie23" localSheetId="3">'Expenditures'!$V$169</definedName>
    <definedName name="Linie3" localSheetId="3">'Expenditures'!$V$30</definedName>
    <definedName name="Linie4" localSheetId="3">'Expenditures'!$V$36</definedName>
    <definedName name="Linie5" localSheetId="3">'Expenditures'!$V$46</definedName>
    <definedName name="Linie6" localSheetId="3">'Expenditures'!$V$52</definedName>
    <definedName name="Linie7" localSheetId="3">'Expenditures'!$V$58</definedName>
    <definedName name="Linie8" localSheetId="3">'Expenditures'!$V$64</definedName>
    <definedName name="Linie9" localSheetId="3">'Expenditures'!$V$72</definedName>
    <definedName name="outside">'Expenditures'!$T$12:$T$172</definedName>
    <definedName name="_xlnm.Print_Area" localSheetId="3">'Expenditures'!$A$1:$T$175</definedName>
    <definedName name="_xlnm.Print_Area" localSheetId="2">'Financial Report'!$A$3:$H$52</definedName>
    <definedName name="_xlnm.Print_Area" localSheetId="0">'Instructions'!$B$1:$L$26</definedName>
    <definedName name="raportat">'Expenditures'!$P$12:$P$172</definedName>
    <definedName name="sublinieA">'Financial Report'!$L$20</definedName>
    <definedName name="sublinieB">'Financial Report'!$L$24</definedName>
    <definedName name="sublinieC">'Financial Report'!$L$25</definedName>
    <definedName name="sublinieD">'Financial Report'!$L$26</definedName>
    <definedName name="sublinieE">'Financial Report'!$L$29</definedName>
    <definedName name="sublinieF">'Financial Report'!$L$30</definedName>
    <definedName name="sublinieG">'Financial Report'!$L$39</definedName>
    <definedName name="sublinieH">'Financial Report'!$L$46</definedName>
    <definedName name="sublinieI">'Financial Report'!$L$47</definedName>
    <definedName name="sublinii">'Expenditures'!$S$12:$S$172</definedName>
    <definedName name="sublinii1">'Financial Report'!$K$17:$K$18</definedName>
    <definedName name="sublinii10">'Financial Report'!$K$38:$K$39</definedName>
    <definedName name="sublinii11">'Financial Report'!$K$40:$K$41</definedName>
    <definedName name="sublinii12">'Financial Report'!$K$41:$K$42</definedName>
    <definedName name="sublinii13">'Financial Report'!$K$42:$K$43</definedName>
    <definedName name="sublinii14">'Financial Report'!$K$43:$K$44</definedName>
    <definedName name="sublinii15">'Financial Report'!$K$44:$K$45</definedName>
    <definedName name="sublinii2">'Financial Report'!$K$18:$K$19</definedName>
    <definedName name="sublinii3">'Financial Report'!$K$21:$K$22</definedName>
    <definedName name="sublinii4">'Financial Report'!$K$27:$K$28</definedName>
    <definedName name="sublinii5">'Financial Report'!$K$28:$K$29</definedName>
    <definedName name="sublinii6">'Financial Report'!$K$32:$K$33</definedName>
    <definedName name="sublinii7">'Financial Report'!$K$34:$K$35</definedName>
    <definedName name="sublinii8">'Financial Report'!$K$35:$K$36</definedName>
    <definedName name="sublinii9">'Financial Report'!$K$36:$K$37</definedName>
    <definedName name="validat">'Expenditures'!$R$12:$R$172</definedName>
    <definedName name="valute">'Inforeuro'!$A$3:$A$7</definedName>
  </definedNames>
  <calcPr fullCalcOnLoad="1"/>
</workbook>
</file>

<file path=xl/sharedStrings.xml><?xml version="1.0" encoding="utf-8"?>
<sst xmlns="http://schemas.openxmlformats.org/spreadsheetml/2006/main" count="561" uniqueCount="118">
  <si>
    <t>Accumulated</t>
  </si>
  <si>
    <t>Current report</t>
  </si>
  <si>
    <t>Remaining budget</t>
  </si>
  <si>
    <t>No.</t>
  </si>
  <si>
    <t>Name of the service provider issuing the invoice</t>
  </si>
  <si>
    <t>Description of the expenditure</t>
  </si>
  <si>
    <t>Activity fulfilled according to the approved AF</t>
  </si>
  <si>
    <t>Paid on dd/mm/yyyy</t>
  </si>
  <si>
    <t>Currency</t>
  </si>
  <si>
    <t>Exchange rate</t>
  </si>
  <si>
    <t>Issued on
dd/mm/yyyy</t>
  </si>
  <si>
    <t>Total amount in original currency</t>
  </si>
  <si>
    <t>Reported expenditure in original currency</t>
  </si>
  <si>
    <t>Reported expenditure EUR</t>
  </si>
  <si>
    <t>Ineligible expenditure deducted by the Controller EUR</t>
  </si>
  <si>
    <t>Eligible expenditure validated by the Controller EUR</t>
  </si>
  <si>
    <t xml:space="preserve">Total </t>
  </si>
  <si>
    <t>Previously validated</t>
  </si>
  <si>
    <t>You have opened the file without enabling macros in Microsoft Excel. Please close the file, choose the option ‘Enable Macros’ and then open it again.</t>
  </si>
  <si>
    <t>Project Acronym:</t>
  </si>
  <si>
    <t>Name of the Project Partner:</t>
  </si>
  <si>
    <t>Budget</t>
  </si>
  <si>
    <t>Current validated</t>
  </si>
  <si>
    <t>EUR</t>
  </si>
  <si>
    <t>RON</t>
  </si>
  <si>
    <t>UAH</t>
  </si>
  <si>
    <t>USD</t>
  </si>
  <si>
    <t>MDL</t>
  </si>
  <si>
    <t>Value</t>
  </si>
  <si>
    <t>Budget Line Name</t>
  </si>
  <si>
    <t>Invoice No./ Equivalent Documents</t>
  </si>
  <si>
    <t>Budget line</t>
  </si>
  <si>
    <t>Project code:</t>
  </si>
  <si>
    <t>Project title:</t>
  </si>
  <si>
    <t>Financial Report</t>
  </si>
  <si>
    <t>Starting date of the project:</t>
  </si>
  <si>
    <t>Reporting Period:</t>
  </si>
  <si>
    <t>Type of report:</t>
  </si>
  <si>
    <t>Instructions:</t>
  </si>
  <si>
    <t>External expertise</t>
  </si>
  <si>
    <t>Travels and subsistance</t>
  </si>
  <si>
    <t>2.1 Travels and subsistance for project preparation(GA1) before submission of the Application Form (max 3000 EUR at project level)</t>
  </si>
  <si>
    <t>3.1.1</t>
  </si>
  <si>
    <t>3.1.2</t>
  </si>
  <si>
    <t>3.1.3</t>
  </si>
  <si>
    <t>3.1.1 Feasibility study</t>
  </si>
  <si>
    <t>3.1.2 Technical project</t>
  </si>
  <si>
    <t>3.1.3 Environmental impact assessment</t>
  </si>
  <si>
    <t>3.1.4</t>
  </si>
  <si>
    <t>3.3 Site supervision</t>
  </si>
  <si>
    <t>3.4 Taxes</t>
  </si>
  <si>
    <t>4.2.1</t>
  </si>
  <si>
    <t>4.2.2</t>
  </si>
  <si>
    <t>5.2 Expenditure verification</t>
  </si>
  <si>
    <t>Human resources</t>
  </si>
  <si>
    <t>Project team</t>
  </si>
  <si>
    <t>Specialists/ Technical staff</t>
  </si>
  <si>
    <t>Travels and subsistance for the project staff during project implementation</t>
  </si>
  <si>
    <t>Infrastructure</t>
  </si>
  <si>
    <t>Feasibility study</t>
  </si>
  <si>
    <t>Technical project</t>
  </si>
  <si>
    <t>Environmental impact assessment</t>
  </si>
  <si>
    <t>Other type of technical documentation</t>
  </si>
  <si>
    <t>Infrastructure execution</t>
  </si>
  <si>
    <t>Site supervision</t>
  </si>
  <si>
    <t>Taxes</t>
  </si>
  <si>
    <t>Equipment and supplies</t>
  </si>
  <si>
    <t>Vehicles</t>
  </si>
  <si>
    <t>Equipment and endowment</t>
  </si>
  <si>
    <t>Office equipment and endowment</t>
  </si>
  <si>
    <t>Specialized equipment and endowment</t>
  </si>
  <si>
    <t>Supplies (only for the specialized equipment)</t>
  </si>
  <si>
    <t>Services</t>
  </si>
  <si>
    <t>Printed/published materials</t>
  </si>
  <si>
    <t>Expenditure verification</t>
  </si>
  <si>
    <t>Translation, interpreters</t>
  </si>
  <si>
    <t>Events</t>
  </si>
  <si>
    <t>Communication and visibility actions (minimum 2% of total direct eligible costs excluding costs (at project level) for the infrastructure and communication and visibility actions)</t>
  </si>
  <si>
    <t>Total direct eligible costs of the Action</t>
  </si>
  <si>
    <t>Administrative costs (maximum 7% of total direct eligible costs at project level excluding costs for the infrastructure)</t>
  </si>
  <si>
    <t>Contingency reserve (maximum 10% of 3.2 value at project level)</t>
  </si>
  <si>
    <t>Total eligible costs (8+9+10)</t>
  </si>
  <si>
    <t>Total costs outside Programme Area</t>
  </si>
  <si>
    <t>9 Administrative costs (maximum 7% of total direct eligible costs at project level excluding costs for the infrastructure)</t>
  </si>
  <si>
    <t>Select line</t>
  </si>
  <si>
    <t>List of all expenditures incurred and paid in the current period</t>
  </si>
  <si>
    <t>Yes</t>
  </si>
  <si>
    <t>Activities outside PA</t>
  </si>
  <si>
    <t>6. For each expenditure entered in the "Invoices" sheet, a budget line must be chosen to which this expenditure corresponds. All magenta cells must be completed.</t>
  </si>
  <si>
    <t>11. The cells to be filled in by the controller are colored in light blue.</t>
  </si>
  <si>
    <t>1.1</t>
  </si>
  <si>
    <t>1.2</t>
  </si>
  <si>
    <t>2.1</t>
  </si>
  <si>
    <t>2.2</t>
  </si>
  <si>
    <t>3.1</t>
  </si>
  <si>
    <t>3.2</t>
  </si>
  <si>
    <t>3.3</t>
  </si>
  <si>
    <t>3.4</t>
  </si>
  <si>
    <t>4.1</t>
  </si>
  <si>
    <t>4.2</t>
  </si>
  <si>
    <t>4.3</t>
  </si>
  <si>
    <t>5.1</t>
  </si>
  <si>
    <t>5.2</t>
  </si>
  <si>
    <t>5.3</t>
  </si>
  <si>
    <t>5.4</t>
  </si>
  <si>
    <t>5.5</t>
  </si>
  <si>
    <t>Technical documentation (max 10% of 3.2 value at project level)</t>
  </si>
  <si>
    <t>Travels and subsistance for project preparation (GA1) before submission of the Application Form (max 3,000 EUR at project level)</t>
  </si>
  <si>
    <t>Other (costs not included in other budget headings/ lines)</t>
  </si>
  <si>
    <t>5. The cells to be filled in by the beneficiary are colored in white, magenta or green (see below).</t>
  </si>
  <si>
    <t>2. The first step in completing this file is the insertion of the budget lines and their name according to the approved budget of each partner in Sheet "Financial Report". It is preferable that all partners use a common budget structure, even if they do not have amounts provided in the budget for the respective budget lines. This is necessary for an easy preparation of the consolidated report at project level.</t>
  </si>
  <si>
    <t>7. If the name of a budget line is changed in the "Financial Report" sheet, please repeat operation no. 4</t>
  </si>
  <si>
    <t>8. According to the programme regulations, for activities carried out outside the programme area, please select "Yes" in Column "Activities outside PA".</t>
  </si>
  <si>
    <t>9. The partner must update the inforeuro exchange rates in the "Inforeuro" sheet, according to the programme regulations.</t>
  </si>
  <si>
    <t>1. This file contains VBA codes (Excel Macro commands). Please save the file as type "Excel 97-2003 Workbook (*.xls)" or "Excel Macro-Enabled Workbook (*.xlsm). In other formats the file becomes irrecoverably damaged. This Macro commands are essential for working with this file.</t>
  </si>
  <si>
    <t>3. The insertion of the budget lines or of the expenses must be done only with the "Add" buttons next to each category of budgetary expenses.
Please do not use the "Insert row" or "Paste" functions available in Microsoft Excel; otherwise the Excel file may be irrecoverably damaged.</t>
  </si>
  <si>
    <t>4. The deletion of the rows must be done only with the "Delete" buttons next to each category of budgetary expenses.
Please do not use the "Delete row" function available in Microsoft Excel; otherwise the Excel file may be irrecoverably damaged.</t>
  </si>
  <si>
    <t>10. Please do not use the "Paste" function available in Microsoft Excel; instead, use option: "Paste special" -&gt; "Values"</t>
  </si>
</sst>
</file>

<file path=xl/styles.xml><?xml version="1.0" encoding="utf-8"?>
<styleSheet xmlns="http://schemas.openxmlformats.org/spreadsheetml/2006/main">
  <numFmts count="2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quot;Ft&quot;_-;\-* #,##0\ &quot;Ft&quot;_-;_-* &quot;-&quot;\ &quot;Ft&quot;_-;_-@_-"/>
    <numFmt numFmtId="173" formatCode="_-* #,##0\ _F_t_-;\-* #,##0\ _F_t_-;_-* &quot;-&quot;\ _F_t_-;_-@_-"/>
    <numFmt numFmtId="174" formatCode="_-* #,##0.00\ &quot;Ft&quot;_-;\-* #,##0.00\ &quot;Ft&quot;_-;_-* &quot;-&quot;??\ &quot;Ft&quot;_-;_-@_-"/>
    <numFmt numFmtId="175" formatCode="_-* #,##0.00\ _F_t_-;\-* #,##0.00\ _F_t_-;_-* &quot;-&quot;??\ _F_t_-;_-@_-"/>
    <numFmt numFmtId="176" formatCode="#,##0.0000"/>
    <numFmt numFmtId="177" formatCode="#,##0.00\ _€"/>
    <numFmt numFmtId="178" formatCode="00;00;;"/>
    <numFmt numFmtId="179" formatCode="0000;0000;;"/>
    <numFmt numFmtId="180" formatCode=";;;"/>
    <numFmt numFmtId="181" formatCode="#,##0.00_ ;[Red]\-#,##0.00\ "/>
  </numFmts>
  <fonts count="46">
    <font>
      <sz val="10"/>
      <name val="Arial"/>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9"/>
      <name val="Arial"/>
      <family val="2"/>
    </font>
    <font>
      <sz val="10"/>
      <color indexed="9"/>
      <name val="Arial"/>
      <family val="2"/>
    </font>
    <font>
      <sz val="8"/>
      <name val="Arial"/>
      <family val="2"/>
    </font>
    <font>
      <sz val="10"/>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6"/>
      <color indexed="10"/>
      <name val="Arial"/>
      <family val="2"/>
    </font>
    <font>
      <sz val="10"/>
      <color indexed="55"/>
      <name val="Arial"/>
      <family val="2"/>
    </font>
    <font>
      <b/>
      <sz val="12"/>
      <name val="Arial"/>
      <family val="2"/>
    </font>
    <font>
      <sz val="12"/>
      <name val="Arial"/>
      <family val="2"/>
    </font>
    <font>
      <sz val="12"/>
      <color indexed="9"/>
      <name val="Arial"/>
      <family val="2"/>
    </font>
    <font>
      <sz val="12"/>
      <color indexed="55"/>
      <name val="Arial"/>
      <family val="2"/>
    </font>
    <font>
      <b/>
      <sz val="18"/>
      <name val="Arial"/>
      <family val="2"/>
    </font>
    <font>
      <b/>
      <sz val="14"/>
      <name val="Arial"/>
      <family val="2"/>
    </font>
    <font>
      <sz val="14"/>
      <name val="Arial"/>
      <family val="2"/>
    </font>
    <font>
      <sz val="14"/>
      <color indexed="10"/>
      <name val="Arial"/>
      <family val="2"/>
    </font>
    <font>
      <sz val="14"/>
      <color indexed="55"/>
      <name val="Arial"/>
      <family val="2"/>
    </font>
    <font>
      <sz val="14"/>
      <color indexed="9"/>
      <name val="Arial"/>
      <family val="2"/>
    </font>
    <font>
      <b/>
      <sz val="14"/>
      <color indexed="9"/>
      <name val="Arial"/>
      <family val="2"/>
    </font>
    <font>
      <b/>
      <sz val="9"/>
      <name val="Arial"/>
      <family val="2"/>
    </font>
    <font>
      <b/>
      <sz val="14"/>
      <color indexed="10"/>
      <name val="Arial"/>
      <family val="2"/>
    </font>
    <font>
      <sz val="18"/>
      <color indexed="55"/>
      <name val="Arial"/>
      <family val="2"/>
    </font>
    <font>
      <b/>
      <sz val="10"/>
      <name val="Arial"/>
      <family val="2"/>
    </font>
    <font>
      <b/>
      <sz val="10"/>
      <color indexed="55"/>
      <name val="Arial"/>
      <family val="2"/>
    </font>
  </fonts>
  <fills count="2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62"/>
        <bgColor indexed="64"/>
      </patternFill>
    </fill>
    <fill>
      <patternFill patternType="solid">
        <fgColor indexed="55"/>
        <bgColor indexed="64"/>
      </patternFill>
    </fill>
    <fill>
      <patternFill patternType="solid">
        <fgColor indexed="41"/>
        <bgColor indexed="64"/>
      </patternFill>
    </fill>
    <fill>
      <patternFill patternType="solid">
        <fgColor indexed="50"/>
        <bgColor indexed="64"/>
      </patternFill>
    </fill>
  </fills>
  <borders count="1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13"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4" fillId="16"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0" borderId="0" applyNumberFormat="0" applyBorder="0" applyAlignment="0" applyProtection="0"/>
    <xf numFmtId="0" fontId="4" fillId="16" borderId="0" applyNumberFormat="0" applyBorder="0" applyAlignment="0" applyProtection="0"/>
    <xf numFmtId="0" fontId="4" fillId="11" borderId="0" applyNumberFormat="0" applyBorder="0" applyAlignment="0" applyProtection="0"/>
    <xf numFmtId="0" fontId="4" fillId="17"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6"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23" borderId="0" applyNumberFormat="0" applyBorder="0" applyAlignment="0" applyProtection="0"/>
    <xf numFmtId="0" fontId="5" fillId="10" borderId="1" applyNumberFormat="0" applyAlignment="0" applyProtection="0"/>
    <xf numFmtId="0" fontId="12" fillId="7" borderId="0" applyNumberFormat="0" applyBorder="0" applyAlignment="0" applyProtection="0"/>
    <xf numFmtId="0" fontId="6" fillId="10" borderId="2" applyNumberFormat="0" applyAlignment="0" applyProtection="0"/>
    <xf numFmtId="0" fontId="6" fillId="2" borderId="2" applyNumberFormat="0" applyAlignment="0" applyProtection="0"/>
    <xf numFmtId="0" fontId="19" fillId="25" borderId="3"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7" fillId="3" borderId="2" applyNumberFormat="0" applyAlignment="0" applyProtection="0"/>
    <xf numFmtId="0" fontId="8" fillId="0" borderId="4"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0" fontId="10" fillId="8" borderId="0" applyNumberFormat="0" applyBorder="0" applyAlignment="0" applyProtection="0"/>
    <xf numFmtId="0" fontId="10" fillId="8" borderId="0" applyNumberFormat="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1" fillId="0" borderId="0" applyNumberFormat="0" applyFill="0" applyBorder="0" applyAlignment="0" applyProtection="0"/>
    <xf numFmtId="0" fontId="7" fillId="3" borderId="2" applyNumberFormat="0" applyAlignment="0" applyProtection="0"/>
    <xf numFmtId="0" fontId="17" fillId="0" borderId="8" applyNumberFormat="0" applyFill="0" applyAlignment="0" applyProtection="0"/>
    <xf numFmtId="0" fontId="11" fillId="12" borderId="0" applyNumberFormat="0" applyBorder="0" applyAlignment="0" applyProtection="0"/>
    <xf numFmtId="0" fontId="0" fillId="0" borderId="0">
      <alignment/>
      <protection/>
    </xf>
    <xf numFmtId="0" fontId="0" fillId="4" borderId="9" applyNumberFormat="0" applyFont="0" applyAlignment="0" applyProtection="0"/>
    <xf numFmtId="0" fontId="0" fillId="4" borderId="9" applyNumberFormat="0" applyFont="0" applyAlignment="0" applyProtection="0"/>
    <xf numFmtId="0" fontId="5" fillId="2" borderId="1" applyNumberFormat="0" applyAlignment="0" applyProtection="0"/>
    <xf numFmtId="9" fontId="0" fillId="0" borderId="0" applyFont="0" applyFill="0" applyBorder="0" applyAlignment="0" applyProtection="0"/>
    <xf numFmtId="0" fontId="12" fillId="7" borderId="0" applyNumberFormat="0" applyBorder="0" applyAlignment="0" applyProtection="0"/>
    <xf numFmtId="0" fontId="0" fillId="0" borderId="0">
      <alignment/>
      <protection/>
    </xf>
    <xf numFmtId="0" fontId="0" fillId="0" borderId="0">
      <alignment/>
      <protection/>
    </xf>
    <xf numFmtId="0" fontId="27" fillId="0" borderId="0" applyNumberFormat="0" applyFill="0" applyBorder="0" applyAlignment="0" applyProtection="0"/>
    <xf numFmtId="0" fontId="8" fillId="0" borderId="10" applyNumberFormat="0" applyFill="0" applyAlignment="0" applyProtection="0"/>
    <xf numFmtId="0" fontId="13" fillId="0" borderId="0" applyNumberFormat="0" applyFill="0" applyBorder="0" applyAlignment="0" applyProtection="0"/>
    <xf numFmtId="0" fontId="14" fillId="0" borderId="11" applyNumberFormat="0" applyFill="0" applyAlignment="0" applyProtection="0"/>
    <xf numFmtId="0" fontId="15" fillId="0" borderId="6" applyNumberFormat="0" applyFill="0" applyAlignment="0" applyProtection="0"/>
    <xf numFmtId="0" fontId="16" fillId="0" borderId="12"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25" borderId="3" applyNumberFormat="0" applyAlignment="0" applyProtection="0"/>
  </cellStyleXfs>
  <cellXfs count="119">
    <xf numFmtId="0" fontId="0" fillId="0" borderId="0" xfId="0" applyAlignment="1">
      <alignment/>
    </xf>
    <xf numFmtId="0" fontId="28" fillId="0" borderId="0" xfId="94" applyFont="1" applyAlignment="1">
      <alignment horizontal="center" vertical="center" wrapText="1"/>
      <protection/>
    </xf>
    <xf numFmtId="0" fontId="0" fillId="0" borderId="0" xfId="0" applyAlignment="1" applyProtection="1">
      <alignment/>
      <protection/>
    </xf>
    <xf numFmtId="0" fontId="0" fillId="10" borderId="0" xfId="0" applyFill="1" applyAlignment="1" applyProtection="1">
      <alignment/>
      <protection/>
    </xf>
    <xf numFmtId="0" fontId="0" fillId="10" borderId="0" xfId="0" applyFill="1" applyAlignment="1" applyProtection="1">
      <alignment horizontal="left"/>
      <protection/>
    </xf>
    <xf numFmtId="0" fontId="29" fillId="25" borderId="0" xfId="0" applyFont="1" applyFill="1" applyAlignment="1" applyProtection="1">
      <alignment/>
      <protection/>
    </xf>
    <xf numFmtId="0" fontId="33" fillId="25" borderId="0" xfId="0" applyFont="1" applyFill="1" applyAlignment="1" applyProtection="1">
      <alignment/>
      <protection/>
    </xf>
    <xf numFmtId="0" fontId="21" fillId="25" borderId="0" xfId="0" applyFont="1" applyFill="1" applyAlignment="1" applyProtection="1">
      <alignment/>
      <protection/>
    </xf>
    <xf numFmtId="0" fontId="21" fillId="10" borderId="0" xfId="0" applyFont="1" applyFill="1" applyAlignment="1" applyProtection="1">
      <alignment/>
      <protection/>
    </xf>
    <xf numFmtId="0" fontId="32" fillId="25" borderId="0" xfId="0" applyFont="1" applyFill="1" applyAlignment="1" applyProtection="1">
      <alignment/>
      <protection/>
    </xf>
    <xf numFmtId="0" fontId="31" fillId="25" borderId="0" xfId="0" applyFont="1" applyFill="1" applyAlignment="1" applyProtection="1">
      <alignment/>
      <protection/>
    </xf>
    <xf numFmtId="0" fontId="20" fillId="2" borderId="0" xfId="0" applyFont="1" applyFill="1" applyBorder="1" applyAlignment="1" applyProtection="1">
      <alignment vertical="top" wrapText="1"/>
      <protection/>
    </xf>
    <xf numFmtId="0" fontId="21" fillId="2" borderId="0" xfId="0" applyFont="1" applyFill="1" applyAlignment="1" applyProtection="1">
      <alignment/>
      <protection/>
    </xf>
    <xf numFmtId="0" fontId="21" fillId="2" borderId="0" xfId="0" applyFont="1" applyFill="1" applyAlignment="1" applyProtection="1">
      <alignment horizontal="left"/>
      <protection/>
    </xf>
    <xf numFmtId="49" fontId="0" fillId="10" borderId="0" xfId="0" applyNumberFormat="1" applyFill="1" applyAlignment="1" applyProtection="1">
      <alignment/>
      <protection/>
    </xf>
    <xf numFmtId="49" fontId="20" fillId="2" borderId="0" xfId="0" applyNumberFormat="1" applyFont="1" applyFill="1" applyBorder="1" applyAlignment="1" applyProtection="1">
      <alignment vertical="top" wrapText="1"/>
      <protection/>
    </xf>
    <xf numFmtId="4" fontId="35" fillId="0" borderId="13" xfId="0" applyNumberFormat="1" applyFont="1" applyFill="1" applyBorder="1" applyAlignment="1" applyProtection="1">
      <alignment horizontal="right" vertical="center" wrapText="1"/>
      <protection locked="0"/>
    </xf>
    <xf numFmtId="4" fontId="35" fillId="26" borderId="13" xfId="0" applyNumberFormat="1" applyFont="1" applyFill="1" applyBorder="1" applyAlignment="1" applyProtection="1">
      <alignment horizontal="right" vertical="center" wrapText="1"/>
      <protection/>
    </xf>
    <xf numFmtId="0" fontId="0" fillId="10" borderId="0" xfId="0" applyFont="1" applyFill="1" applyAlignment="1" applyProtection="1">
      <alignment/>
      <protection/>
    </xf>
    <xf numFmtId="0" fontId="36" fillId="10" borderId="0" xfId="0" applyFont="1" applyFill="1" applyAlignment="1" applyProtection="1">
      <alignment/>
      <protection/>
    </xf>
    <xf numFmtId="0" fontId="37" fillId="25" borderId="0" xfId="0" applyFont="1" applyFill="1" applyAlignment="1" applyProtection="1">
      <alignment/>
      <protection/>
    </xf>
    <xf numFmtId="0" fontId="38" fillId="25" borderId="0" xfId="0" applyFont="1" applyFill="1" applyAlignment="1" applyProtection="1">
      <alignment/>
      <protection/>
    </xf>
    <xf numFmtId="0" fontId="40" fillId="2" borderId="0" xfId="0" applyFont="1" applyFill="1" applyBorder="1" applyAlignment="1" applyProtection="1">
      <alignment vertical="top" wrapText="1"/>
      <protection/>
    </xf>
    <xf numFmtId="4" fontId="40" fillId="2" borderId="0" xfId="0" applyNumberFormat="1" applyFont="1" applyFill="1" applyBorder="1" applyAlignment="1" applyProtection="1">
      <alignment vertical="top" wrapText="1"/>
      <protection/>
    </xf>
    <xf numFmtId="0" fontId="36" fillId="25" borderId="0" xfId="0" applyFont="1" applyFill="1" applyAlignment="1" applyProtection="1">
      <alignment/>
      <protection/>
    </xf>
    <xf numFmtId="4" fontId="35" fillId="2" borderId="0" xfId="0" applyNumberFormat="1" applyFont="1" applyFill="1" applyBorder="1" applyAlignment="1" applyProtection="1">
      <alignment vertical="top" wrapText="1"/>
      <protection/>
    </xf>
    <xf numFmtId="0" fontId="35" fillId="2" borderId="0" xfId="0" applyFont="1" applyFill="1" applyBorder="1" applyAlignment="1" applyProtection="1">
      <alignment vertical="top" wrapText="1"/>
      <protection/>
    </xf>
    <xf numFmtId="4" fontId="36" fillId="10" borderId="0" xfId="0" applyNumberFormat="1" applyFont="1" applyFill="1" applyAlignment="1" applyProtection="1">
      <alignment/>
      <protection/>
    </xf>
    <xf numFmtId="0" fontId="42" fillId="10" borderId="0" xfId="0" applyFont="1" applyFill="1" applyAlignment="1" applyProtection="1">
      <alignment/>
      <protection/>
    </xf>
    <xf numFmtId="4" fontId="0" fillId="10" borderId="0" xfId="0" applyNumberFormat="1" applyFill="1" applyAlignment="1" applyProtection="1">
      <alignment/>
      <protection/>
    </xf>
    <xf numFmtId="0" fontId="0" fillId="9" borderId="13" xfId="0" applyFont="1" applyFill="1" applyBorder="1" applyAlignment="1" applyProtection="1">
      <alignment horizontal="left" vertical="center"/>
      <protection locked="0"/>
    </xf>
    <xf numFmtId="0" fontId="35" fillId="26" borderId="14" xfId="0" applyFont="1" applyFill="1" applyBorder="1" applyAlignment="1" applyProtection="1">
      <alignment vertical="top" wrapText="1"/>
      <protection/>
    </xf>
    <xf numFmtId="0" fontId="36" fillId="2" borderId="0" xfId="0" applyFont="1" applyFill="1" applyAlignment="1" applyProtection="1">
      <alignment/>
      <protection/>
    </xf>
    <xf numFmtId="0" fontId="35" fillId="3" borderId="13" xfId="0" applyFont="1" applyFill="1" applyBorder="1" applyAlignment="1" applyProtection="1">
      <alignment vertical="center" wrapText="1"/>
      <protection/>
    </xf>
    <xf numFmtId="4" fontId="35" fillId="3" borderId="13" xfId="0" applyNumberFormat="1" applyFont="1" applyFill="1" applyBorder="1" applyAlignment="1" applyProtection="1">
      <alignment horizontal="center" vertical="center" wrapText="1"/>
      <protection/>
    </xf>
    <xf numFmtId="0" fontId="43" fillId="25" borderId="0" xfId="0" applyFont="1" applyFill="1" applyAlignment="1" applyProtection="1">
      <alignment/>
      <protection/>
    </xf>
    <xf numFmtId="49" fontId="35" fillId="26" borderId="13" xfId="0" applyNumberFormat="1" applyFont="1" applyFill="1" applyBorder="1" applyAlignment="1" applyProtection="1">
      <alignment horizontal="left" vertical="center" wrapText="1"/>
      <protection/>
    </xf>
    <xf numFmtId="0" fontId="35" fillId="26" borderId="13" xfId="0" applyFont="1" applyFill="1" applyBorder="1" applyAlignment="1" applyProtection="1">
      <alignment horizontal="left" vertical="center" wrapText="1"/>
      <protection/>
    </xf>
    <xf numFmtId="0" fontId="35" fillId="0" borderId="13" xfId="0" applyFont="1" applyBorder="1" applyAlignment="1" applyProtection="1">
      <alignment horizontal="left" vertical="center" wrapText="1"/>
      <protection locked="0"/>
    </xf>
    <xf numFmtId="4" fontId="35" fillId="0" borderId="13" xfId="0" applyNumberFormat="1" applyFont="1" applyBorder="1" applyAlignment="1" applyProtection="1">
      <alignment horizontal="right" vertical="center" wrapText="1"/>
      <protection locked="0"/>
    </xf>
    <xf numFmtId="0" fontId="36" fillId="10" borderId="0" xfId="0" applyFont="1" applyFill="1" applyBorder="1" applyAlignment="1" applyProtection="1">
      <alignment/>
      <protection/>
    </xf>
    <xf numFmtId="0" fontId="39" fillId="10" borderId="0" xfId="0" applyFont="1" applyFill="1" applyBorder="1" applyAlignment="1" applyProtection="1">
      <alignment/>
      <protection/>
    </xf>
    <xf numFmtId="0" fontId="36" fillId="10" borderId="15" xfId="0" applyFont="1" applyFill="1" applyBorder="1" applyAlignment="1" applyProtection="1">
      <alignment/>
      <protection/>
    </xf>
    <xf numFmtId="0" fontId="0" fillId="10" borderId="0" xfId="0" applyFill="1" applyBorder="1" applyAlignment="1" applyProtection="1">
      <alignment/>
      <protection/>
    </xf>
    <xf numFmtId="49" fontId="0" fillId="2" borderId="0" xfId="0" applyNumberFormat="1" applyFill="1" applyAlignment="1" applyProtection="1">
      <alignment/>
      <protection/>
    </xf>
    <xf numFmtId="0" fontId="0" fillId="2" borderId="0" xfId="0" applyFill="1" applyAlignment="1" applyProtection="1">
      <alignment/>
      <protection/>
    </xf>
    <xf numFmtId="0" fontId="0" fillId="2" borderId="0" xfId="0" applyFill="1" applyAlignment="1" applyProtection="1">
      <alignment horizontal="left"/>
      <protection/>
    </xf>
    <xf numFmtId="49" fontId="41" fillId="12" borderId="13" xfId="0" applyNumberFormat="1" applyFont="1" applyFill="1" applyBorder="1" applyAlignment="1" applyProtection="1">
      <alignment vertical="top" wrapText="1"/>
      <protection/>
    </xf>
    <xf numFmtId="49" fontId="22" fillId="3" borderId="13" xfId="0" applyNumberFormat="1" applyFont="1" applyFill="1" applyBorder="1" applyAlignment="1" applyProtection="1">
      <alignment horizontal="center" vertical="top" wrapText="1"/>
      <protection/>
    </xf>
    <xf numFmtId="0" fontId="22" fillId="3" borderId="13" xfId="0" applyFont="1" applyFill="1" applyBorder="1" applyAlignment="1" applyProtection="1">
      <alignment horizontal="center" vertical="top" wrapText="1"/>
      <protection/>
    </xf>
    <xf numFmtId="49" fontId="0" fillId="0" borderId="13" xfId="0" applyNumberFormat="1"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3" xfId="0" applyFont="1" applyBorder="1" applyAlignment="1" applyProtection="1">
      <alignment horizontal="left" vertical="top" wrapText="1"/>
      <protection/>
    </xf>
    <xf numFmtId="49" fontId="0" fillId="0" borderId="13" xfId="0" applyNumberFormat="1" applyFont="1" applyBorder="1" applyAlignment="1" applyProtection="1">
      <alignment horizontal="left" vertical="top" wrapText="1"/>
      <protection/>
    </xf>
    <xf numFmtId="178" fontId="23" fillId="2" borderId="13" xfId="0" applyNumberFormat="1" applyFont="1" applyFill="1" applyBorder="1" applyAlignment="1" applyProtection="1" quotePrefix="1">
      <alignment horizontal="center" vertical="center"/>
      <protection/>
    </xf>
    <xf numFmtId="179" fontId="23" fillId="2" borderId="13" xfId="0" applyNumberFormat="1" applyFont="1" applyFill="1" applyBorder="1" applyAlignment="1" applyProtection="1" quotePrefix="1">
      <alignment horizontal="center" vertical="center"/>
      <protection/>
    </xf>
    <xf numFmtId="4" fontId="0" fillId="0" borderId="13" xfId="0" applyNumberFormat="1" applyFont="1" applyBorder="1" applyAlignment="1" applyProtection="1">
      <alignment vertical="center"/>
      <protection/>
    </xf>
    <xf numFmtId="176" fontId="0" fillId="0" borderId="13" xfId="0" applyNumberFormat="1" applyFont="1" applyBorder="1" applyAlignment="1" applyProtection="1">
      <alignment vertical="center"/>
      <protection/>
    </xf>
    <xf numFmtId="4" fontId="0" fillId="26" borderId="13" xfId="0" applyNumberFormat="1" applyFont="1" applyFill="1" applyBorder="1" applyAlignment="1" applyProtection="1">
      <alignment horizontal="right" vertical="center" wrapText="1"/>
      <protection/>
    </xf>
    <xf numFmtId="0" fontId="0" fillId="9" borderId="13" xfId="0" applyFont="1" applyFill="1" applyBorder="1" applyAlignment="1" applyProtection="1">
      <alignment horizontal="left" vertical="center"/>
      <protection/>
    </xf>
    <xf numFmtId="0" fontId="0" fillId="27" borderId="13" xfId="0" applyFont="1" applyFill="1" applyBorder="1" applyAlignment="1" applyProtection="1">
      <alignment horizontal="left" vertical="center"/>
      <protection/>
    </xf>
    <xf numFmtId="0" fontId="0" fillId="27" borderId="13" xfId="0" applyFont="1" applyFill="1" applyBorder="1" applyAlignment="1" applyProtection="1">
      <alignment horizontal="left" vertical="center"/>
      <protection locked="0"/>
    </xf>
    <xf numFmtId="49" fontId="41" fillId="7" borderId="13" xfId="0" applyNumberFormat="1" applyFont="1" applyFill="1" applyBorder="1" applyAlignment="1" applyProtection="1">
      <alignment vertical="top" wrapText="1"/>
      <protection/>
    </xf>
    <xf numFmtId="0" fontId="22" fillId="3" borderId="13" xfId="0" applyFont="1" applyFill="1" applyBorder="1" applyAlignment="1" applyProtection="1">
      <alignment horizontal="center" vertical="top"/>
      <protection/>
    </xf>
    <xf numFmtId="0" fontId="36" fillId="26" borderId="13" xfId="0" applyFont="1" applyFill="1" applyBorder="1" applyAlignment="1" applyProtection="1">
      <alignment/>
      <protection/>
    </xf>
    <xf numFmtId="176" fontId="36" fillId="0" borderId="13" xfId="0" applyNumberFormat="1" applyFont="1" applyBorder="1" applyAlignment="1" applyProtection="1">
      <alignment/>
      <protection locked="0"/>
    </xf>
    <xf numFmtId="0" fontId="36" fillId="3" borderId="13" xfId="0" applyFont="1" applyFill="1" applyBorder="1" applyAlignment="1" applyProtection="1">
      <alignment horizontal="center"/>
      <protection/>
    </xf>
    <xf numFmtId="4" fontId="0" fillId="13" borderId="13" xfId="0" applyNumberFormat="1" applyFont="1" applyFill="1" applyBorder="1" applyAlignment="1" applyProtection="1">
      <alignment vertical="center"/>
      <protection/>
    </xf>
    <xf numFmtId="0" fontId="0" fillId="13" borderId="13" xfId="0" applyFont="1" applyFill="1" applyBorder="1" applyAlignment="1" applyProtection="1">
      <alignment horizontal="left" vertical="center"/>
      <protection/>
    </xf>
    <xf numFmtId="49" fontId="44" fillId="12" borderId="13" xfId="0" applyNumberFormat="1" applyFont="1" applyFill="1" applyBorder="1" applyAlignment="1" applyProtection="1">
      <alignment vertical="top" wrapText="1"/>
      <protection/>
    </xf>
    <xf numFmtId="0" fontId="45" fillId="25" borderId="0" xfId="0" applyFont="1" applyFill="1" applyAlignment="1" applyProtection="1">
      <alignment/>
      <protection/>
    </xf>
    <xf numFmtId="4" fontId="0" fillId="26" borderId="13" xfId="0" applyNumberFormat="1" applyFont="1" applyFill="1" applyBorder="1" applyAlignment="1" applyProtection="1">
      <alignment horizontal="right" vertical="top" wrapText="1"/>
      <protection/>
    </xf>
    <xf numFmtId="0" fontId="44" fillId="12" borderId="13" xfId="0" applyFont="1" applyFill="1" applyBorder="1" applyAlignment="1" applyProtection="1">
      <alignment horizontal="left" vertical="top"/>
      <protection/>
    </xf>
    <xf numFmtId="49" fontId="0" fillId="2" borderId="0" xfId="0" applyNumberFormat="1" applyFont="1" applyFill="1" applyAlignment="1" applyProtection="1">
      <alignment/>
      <protection/>
    </xf>
    <xf numFmtId="0" fontId="0" fillId="2" borderId="0" xfId="0" applyFont="1" applyFill="1" applyAlignment="1" applyProtection="1">
      <alignment/>
      <protection/>
    </xf>
    <xf numFmtId="0" fontId="0" fillId="2" borderId="0" xfId="0" applyFont="1" applyFill="1" applyAlignment="1" applyProtection="1">
      <alignment horizontal="left"/>
      <protection/>
    </xf>
    <xf numFmtId="49" fontId="44" fillId="7" borderId="13" xfId="0" applyNumberFormat="1" applyFont="1" applyFill="1" applyBorder="1" applyAlignment="1" applyProtection="1">
      <alignment vertical="top" wrapText="1"/>
      <protection/>
    </xf>
    <xf numFmtId="4" fontId="44" fillId="26" borderId="13" xfId="0" applyNumberFormat="1" applyFont="1" applyFill="1" applyBorder="1" applyAlignment="1" applyProtection="1">
      <alignment horizontal="right" vertical="top" wrapText="1"/>
      <protection/>
    </xf>
    <xf numFmtId="49" fontId="0" fillId="10" borderId="0" xfId="0" applyNumberFormat="1" applyFont="1" applyFill="1" applyAlignment="1" applyProtection="1">
      <alignment/>
      <protection/>
    </xf>
    <xf numFmtId="0" fontId="0" fillId="10" borderId="0" xfId="0" applyFont="1" applyFill="1" applyAlignment="1" applyProtection="1">
      <alignment horizontal="left"/>
      <protection/>
    </xf>
    <xf numFmtId="49" fontId="44" fillId="27" borderId="13" xfId="0" applyNumberFormat="1" applyFont="1" applyFill="1" applyBorder="1" applyAlignment="1" applyProtection="1">
      <alignment vertical="top" wrapText="1"/>
      <protection/>
    </xf>
    <xf numFmtId="0" fontId="0" fillId="13" borderId="13" xfId="0" applyFill="1" applyBorder="1" applyAlignment="1" applyProtection="1">
      <alignment/>
      <protection/>
    </xf>
    <xf numFmtId="0" fontId="34" fillId="2" borderId="0" xfId="0" applyFont="1" applyFill="1" applyAlignment="1" applyProtection="1">
      <alignment/>
      <protection/>
    </xf>
    <xf numFmtId="0" fontId="0" fillId="2" borderId="0" xfId="0" applyFill="1" applyAlignment="1" applyProtection="1">
      <alignment horizontal="left" vertical="top" wrapText="1"/>
      <protection/>
    </xf>
    <xf numFmtId="0" fontId="0" fillId="2" borderId="0" xfId="0" applyNumberFormat="1" applyFill="1" applyAlignment="1" applyProtection="1">
      <alignment horizontal="left" vertical="top" wrapText="1"/>
      <protection/>
    </xf>
    <xf numFmtId="0" fontId="0" fillId="2" borderId="0" xfId="0" applyNumberFormat="1" applyFill="1" applyAlignment="1" applyProtection="1">
      <alignment horizontal="left" vertical="top"/>
      <protection/>
    </xf>
    <xf numFmtId="0" fontId="0" fillId="2" borderId="0" xfId="0" applyFill="1" applyAlignment="1" applyProtection="1">
      <alignment horizontal="left" wrapText="1"/>
      <protection/>
    </xf>
    <xf numFmtId="0" fontId="0" fillId="25" borderId="0" xfId="0" applyFill="1" applyAlignment="1" applyProtection="1">
      <alignment/>
      <protection/>
    </xf>
    <xf numFmtId="4" fontId="0" fillId="2" borderId="13" xfId="0" applyNumberFormat="1" applyFill="1" applyBorder="1" applyAlignment="1" applyProtection="1">
      <alignment vertical="center"/>
      <protection/>
    </xf>
    <xf numFmtId="0" fontId="0" fillId="2" borderId="0" xfId="0" applyFill="1" applyAlignment="1" applyProtection="1">
      <alignment vertical="center"/>
      <protection/>
    </xf>
    <xf numFmtId="0" fontId="0" fillId="25" borderId="0" xfId="0" applyFill="1" applyAlignment="1" applyProtection="1">
      <alignment vertical="center"/>
      <protection/>
    </xf>
    <xf numFmtId="181" fontId="35" fillId="26" borderId="13" xfId="0" applyNumberFormat="1" applyFont="1" applyFill="1" applyBorder="1" applyAlignment="1" applyProtection="1">
      <alignment horizontal="right" vertical="center" wrapText="1"/>
      <protection/>
    </xf>
    <xf numFmtId="0" fontId="0" fillId="2" borderId="0" xfId="0" applyFill="1" applyAlignment="1" applyProtection="1">
      <alignment horizontal="left" vertical="top" wrapText="1"/>
      <protection/>
    </xf>
    <xf numFmtId="0" fontId="0" fillId="2" borderId="0" xfId="0" applyFill="1" applyAlignment="1" applyProtection="1">
      <alignment horizontal="left" wrapText="1"/>
      <protection/>
    </xf>
    <xf numFmtId="0" fontId="0" fillId="2" borderId="0" xfId="0" applyNumberFormat="1" applyFill="1" applyAlignment="1" applyProtection="1">
      <alignment horizontal="left" vertical="top" wrapText="1"/>
      <protection/>
    </xf>
    <xf numFmtId="0" fontId="0" fillId="2" borderId="0" xfId="0" applyNumberFormat="1" applyFill="1" applyAlignment="1" applyProtection="1">
      <alignment horizontal="left" vertical="center" wrapText="1"/>
      <protection/>
    </xf>
    <xf numFmtId="0" fontId="0" fillId="2" borderId="0" xfId="0" applyNumberFormat="1" applyFill="1" applyAlignment="1" applyProtection="1">
      <alignment vertical="top" wrapText="1"/>
      <protection/>
    </xf>
    <xf numFmtId="0" fontId="0" fillId="2" borderId="0" xfId="0" applyFill="1" applyAlignment="1" applyProtection="1">
      <alignment horizontal="left"/>
      <protection/>
    </xf>
    <xf numFmtId="0" fontId="34" fillId="0" borderId="0" xfId="0" applyFont="1" applyFill="1" applyBorder="1" applyAlignment="1" applyProtection="1">
      <alignment horizontal="center" vertical="top" wrapText="1"/>
      <protection/>
    </xf>
    <xf numFmtId="0" fontId="35" fillId="2" borderId="0" xfId="0" applyFont="1" applyFill="1" applyBorder="1" applyAlignment="1" applyProtection="1">
      <alignment horizontal="left" vertical="top" wrapText="1"/>
      <protection/>
    </xf>
    <xf numFmtId="49" fontId="35" fillId="2" borderId="14" xfId="0" applyNumberFormat="1" applyFont="1" applyFill="1" applyBorder="1" applyAlignment="1" applyProtection="1">
      <alignment horizontal="left" vertical="top" wrapText="1"/>
      <protection/>
    </xf>
    <xf numFmtId="49" fontId="35" fillId="2" borderId="16" xfId="0" applyNumberFormat="1" applyFont="1" applyFill="1" applyBorder="1" applyAlignment="1" applyProtection="1">
      <alignment horizontal="left" vertical="top" wrapText="1"/>
      <protection/>
    </xf>
    <xf numFmtId="49" fontId="35" fillId="2" borderId="17" xfId="0" applyNumberFormat="1" applyFont="1" applyFill="1" applyBorder="1" applyAlignment="1" applyProtection="1">
      <alignment horizontal="left" vertical="top" wrapText="1"/>
      <protection/>
    </xf>
    <xf numFmtId="0" fontId="35" fillId="2" borderId="14" xfId="0" applyNumberFormat="1" applyFont="1" applyFill="1" applyBorder="1" applyAlignment="1" applyProtection="1">
      <alignment horizontal="left" vertical="top" wrapText="1"/>
      <protection/>
    </xf>
    <xf numFmtId="0" fontId="35" fillId="2" borderId="16" xfId="0" applyNumberFormat="1" applyFont="1" applyFill="1" applyBorder="1" applyAlignment="1" applyProtection="1">
      <alignment horizontal="left" vertical="top" wrapText="1"/>
      <protection/>
    </xf>
    <xf numFmtId="0" fontId="35" fillId="2" borderId="17" xfId="0" applyNumberFormat="1" applyFont="1" applyFill="1" applyBorder="1" applyAlignment="1" applyProtection="1">
      <alignment horizontal="left" vertical="top" wrapText="1"/>
      <protection/>
    </xf>
    <xf numFmtId="0" fontId="22" fillId="3" borderId="13" xfId="0" applyFont="1" applyFill="1" applyBorder="1" applyAlignment="1" applyProtection="1">
      <alignment horizontal="center" vertical="top" wrapText="1"/>
      <protection/>
    </xf>
    <xf numFmtId="0" fontId="41" fillId="7" borderId="13" xfId="0" applyFont="1" applyFill="1" applyBorder="1" applyAlignment="1" applyProtection="1">
      <alignment horizontal="left" vertical="top" wrapText="1"/>
      <protection/>
    </xf>
    <xf numFmtId="0" fontId="44" fillId="12" borderId="14" xfId="0" applyFont="1" applyFill="1" applyBorder="1" applyAlignment="1" applyProtection="1">
      <alignment horizontal="left" vertical="top" wrapText="1"/>
      <protection/>
    </xf>
    <xf numFmtId="0" fontId="44" fillId="12" borderId="16" xfId="0" applyFont="1" applyFill="1" applyBorder="1" applyAlignment="1" applyProtection="1">
      <alignment horizontal="left" vertical="top" wrapText="1"/>
      <protection/>
    </xf>
    <xf numFmtId="0" fontId="44" fillId="12" borderId="17" xfId="0" applyFont="1" applyFill="1" applyBorder="1" applyAlignment="1" applyProtection="1">
      <alignment horizontal="left" vertical="top" wrapText="1"/>
      <protection/>
    </xf>
    <xf numFmtId="0" fontId="41" fillId="12" borderId="13" xfId="0" applyFont="1" applyFill="1" applyBorder="1" applyAlignment="1" applyProtection="1">
      <alignment horizontal="left" vertical="top" wrapText="1"/>
      <protection/>
    </xf>
    <xf numFmtId="0" fontId="44" fillId="27" borderId="13" xfId="0" applyFont="1" applyFill="1" applyBorder="1" applyAlignment="1" applyProtection="1">
      <alignment horizontal="left" vertical="top" wrapText="1"/>
      <protection/>
    </xf>
    <xf numFmtId="0" fontId="44" fillId="7" borderId="13" xfId="0" applyFont="1" applyFill="1" applyBorder="1" applyAlignment="1" applyProtection="1">
      <alignment horizontal="left" vertical="top" wrapText="1"/>
      <protection/>
    </xf>
    <xf numFmtId="0" fontId="30" fillId="26" borderId="13" xfId="0" applyFont="1" applyFill="1" applyBorder="1" applyAlignment="1" applyProtection="1">
      <alignment horizontal="left" vertical="top" wrapText="1"/>
      <protection/>
    </xf>
    <xf numFmtId="49" fontId="30" fillId="26" borderId="13" xfId="0" applyNumberFormat="1" applyFont="1" applyFill="1" applyBorder="1" applyAlignment="1" applyProtection="1">
      <alignment horizontal="center" vertical="top" wrapText="1"/>
      <protection/>
    </xf>
    <xf numFmtId="0" fontId="34" fillId="2" borderId="0" xfId="0" applyFont="1" applyFill="1" applyBorder="1" applyAlignment="1" applyProtection="1">
      <alignment horizontal="center" vertical="top"/>
      <protection/>
    </xf>
    <xf numFmtId="181" fontId="35" fillId="26" borderId="13" xfId="0" applyNumberFormat="1" applyFont="1" applyFill="1" applyBorder="1" applyAlignment="1" applyProtection="1" quotePrefix="1">
      <alignment horizontal="right" vertical="center" wrapText="1"/>
      <protection/>
    </xf>
    <xf numFmtId="4" fontId="35" fillId="26" borderId="13" xfId="0" applyNumberFormat="1" applyFont="1" applyFill="1" applyBorder="1" applyAlignment="1" applyProtection="1" quotePrefix="1">
      <alignment horizontal="right" vertical="center" wrapText="1"/>
      <protection/>
    </xf>
  </cellXfs>
  <cellStyles count="92">
    <cellStyle name="Normal" xfId="0"/>
    <cellStyle name="20% - Accent1" xfId="15"/>
    <cellStyle name="20% - Accent2" xfId="16"/>
    <cellStyle name="20% - Accent3" xfId="17"/>
    <cellStyle name="20% - Accent4" xfId="18"/>
    <cellStyle name="20% - Accent5" xfId="19"/>
    <cellStyle name="20% - Accent6" xfId="20"/>
    <cellStyle name="20% - Akzent1" xfId="21"/>
    <cellStyle name="20% - Akzent2" xfId="22"/>
    <cellStyle name="20% - Akzent3" xfId="23"/>
    <cellStyle name="20% - Akzent4" xfId="24"/>
    <cellStyle name="20% - Akzent5" xfId="25"/>
    <cellStyle name="20% - Akzent6" xfId="26"/>
    <cellStyle name="40% - Accent1" xfId="27"/>
    <cellStyle name="40% - Accent2" xfId="28"/>
    <cellStyle name="40% - Accent3" xfId="29"/>
    <cellStyle name="40% - Accent4" xfId="30"/>
    <cellStyle name="40% - Accent5" xfId="31"/>
    <cellStyle name="40% - Accent6" xfId="32"/>
    <cellStyle name="40% - Akzent1" xfId="33"/>
    <cellStyle name="40% - Akzent2" xfId="34"/>
    <cellStyle name="40% - Akzent3" xfId="35"/>
    <cellStyle name="40% - Akzent4" xfId="36"/>
    <cellStyle name="40% - Akzent5" xfId="37"/>
    <cellStyle name="40% - Akzent6" xfId="38"/>
    <cellStyle name="60% - Accent1" xfId="39"/>
    <cellStyle name="60% - Accent2" xfId="40"/>
    <cellStyle name="60% - Accent3" xfId="41"/>
    <cellStyle name="60% - Accent4" xfId="42"/>
    <cellStyle name="60% - Accent5" xfId="43"/>
    <cellStyle name="60% - Accent6" xfId="44"/>
    <cellStyle name="60% - Akzent1" xfId="45"/>
    <cellStyle name="60% - Akzent2" xfId="46"/>
    <cellStyle name="60% - Akzent3" xfId="47"/>
    <cellStyle name="60% - Akzent4" xfId="48"/>
    <cellStyle name="60% - Akzent5" xfId="49"/>
    <cellStyle name="60% - Akz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Calculation" xfId="66"/>
    <cellStyle name="Check Cell" xfId="67"/>
    <cellStyle name="Comma" xfId="68"/>
    <cellStyle name="Comma [0]" xfId="69"/>
    <cellStyle name="Currency" xfId="70"/>
    <cellStyle name="Currency [0]" xfId="71"/>
    <cellStyle name="Eingabe" xfId="72"/>
    <cellStyle name="Ergebnis" xfId="73"/>
    <cellStyle name="Erklärender Text" xfId="74"/>
    <cellStyle name="Explanatory Text" xfId="75"/>
    <cellStyle name="Followed Hyperlink" xfId="76"/>
    <cellStyle name="Good" xfId="77"/>
    <cellStyle name="Gut" xfId="78"/>
    <cellStyle name="Heading 1" xfId="79"/>
    <cellStyle name="Heading 2" xfId="80"/>
    <cellStyle name="Heading 3" xfId="81"/>
    <cellStyle name="Heading 4" xfId="82"/>
    <cellStyle name="Hyperlink" xfId="83"/>
    <cellStyle name="Input" xfId="84"/>
    <cellStyle name="Linked Cell" xfId="85"/>
    <cellStyle name="Neutral" xfId="86"/>
    <cellStyle name="Normál_Munka1" xfId="87"/>
    <cellStyle name="Note" xfId="88"/>
    <cellStyle name="Notiz" xfId="89"/>
    <cellStyle name="Output" xfId="90"/>
    <cellStyle name="Percent" xfId="91"/>
    <cellStyle name="Schlecht" xfId="92"/>
    <cellStyle name="Standard 2" xfId="93"/>
    <cellStyle name="Standard_ProgressReport2" xfId="94"/>
    <cellStyle name="Title" xfId="95"/>
    <cellStyle name="Total" xfId="96"/>
    <cellStyle name="Überschrift" xfId="97"/>
    <cellStyle name="Überschrift 1" xfId="98"/>
    <cellStyle name="Überschrift 2" xfId="99"/>
    <cellStyle name="Überschrift 3" xfId="100"/>
    <cellStyle name="Überschrift 4" xfId="101"/>
    <cellStyle name="Verknüpfte Zelle" xfId="102"/>
    <cellStyle name="Warnender Text" xfId="103"/>
    <cellStyle name="Warning Text" xfId="104"/>
    <cellStyle name="Zelle überprüfen" xfId="105"/>
  </cellStyles>
  <dxfs count="2">
    <dxf>
      <fill>
        <patternFill>
          <bgColor indexed="41"/>
        </patternFill>
      </fill>
    </dxf>
    <dxf>
      <fill>
        <patternFill>
          <bgColor indexed="4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3F3F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7.emf"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35.emf" /><Relationship Id="rId2" Type="http://schemas.openxmlformats.org/officeDocument/2006/relationships/image" Target="../media/image29.emf" /><Relationship Id="rId3" Type="http://schemas.openxmlformats.org/officeDocument/2006/relationships/image" Target="../media/image17.emf" /><Relationship Id="rId4" Type="http://schemas.openxmlformats.org/officeDocument/2006/relationships/image" Target="../media/image32.emf" /><Relationship Id="rId5" Type="http://schemas.openxmlformats.org/officeDocument/2006/relationships/image" Target="../media/image40.emf" /><Relationship Id="rId6" Type="http://schemas.openxmlformats.org/officeDocument/2006/relationships/image" Target="../media/image42.emf" /><Relationship Id="rId7" Type="http://schemas.openxmlformats.org/officeDocument/2006/relationships/image" Target="../media/image45.emf" /><Relationship Id="rId8" Type="http://schemas.openxmlformats.org/officeDocument/2006/relationships/image" Target="../media/image46.emf" /><Relationship Id="rId9" Type="http://schemas.openxmlformats.org/officeDocument/2006/relationships/image" Target="../media/image38.emf" /><Relationship Id="rId10" Type="http://schemas.openxmlformats.org/officeDocument/2006/relationships/image" Target="../media/image47.emf" /><Relationship Id="rId11" Type="http://schemas.openxmlformats.org/officeDocument/2006/relationships/image" Target="../media/image44.emf" /><Relationship Id="rId12" Type="http://schemas.openxmlformats.org/officeDocument/2006/relationships/image" Target="../media/image49.emf" /><Relationship Id="rId13" Type="http://schemas.openxmlformats.org/officeDocument/2006/relationships/image" Target="../media/image41.emf" /><Relationship Id="rId14" Type="http://schemas.openxmlformats.org/officeDocument/2006/relationships/image" Target="../media/image37.emf" /><Relationship Id="rId15" Type="http://schemas.openxmlformats.org/officeDocument/2006/relationships/image" Target="../media/image39.emf" /><Relationship Id="rId16" Type="http://schemas.openxmlformats.org/officeDocument/2006/relationships/image" Target="../media/image22.emf" /><Relationship Id="rId17" Type="http://schemas.openxmlformats.org/officeDocument/2006/relationships/image" Target="../media/image4.emf" /><Relationship Id="rId18" Type="http://schemas.openxmlformats.org/officeDocument/2006/relationships/image" Target="../media/image24.emf" /><Relationship Id="rId19" Type="http://schemas.openxmlformats.org/officeDocument/2006/relationships/image" Target="../media/image21.emf" /><Relationship Id="rId20" Type="http://schemas.openxmlformats.org/officeDocument/2006/relationships/image" Target="../media/image10.emf" /><Relationship Id="rId21" Type="http://schemas.openxmlformats.org/officeDocument/2006/relationships/image" Target="../media/image3.emf" /><Relationship Id="rId22" Type="http://schemas.openxmlformats.org/officeDocument/2006/relationships/image" Target="../media/image48.emf" /><Relationship Id="rId23" Type="http://schemas.openxmlformats.org/officeDocument/2006/relationships/image" Target="../media/image19.emf" /><Relationship Id="rId24" Type="http://schemas.openxmlformats.org/officeDocument/2006/relationships/image" Target="../media/image36.emf" /><Relationship Id="rId25" Type="http://schemas.openxmlformats.org/officeDocument/2006/relationships/image" Target="../media/image8.emf" /><Relationship Id="rId26" Type="http://schemas.openxmlformats.org/officeDocument/2006/relationships/image" Target="../media/image50.emf" /><Relationship Id="rId27" Type="http://schemas.openxmlformats.org/officeDocument/2006/relationships/image" Target="../media/image7.emf" /><Relationship Id="rId28" Type="http://schemas.openxmlformats.org/officeDocument/2006/relationships/image" Target="../media/image51.emf" /><Relationship Id="rId29" Type="http://schemas.openxmlformats.org/officeDocument/2006/relationships/image" Target="../media/image52.emf" /><Relationship Id="rId30" Type="http://schemas.openxmlformats.org/officeDocument/2006/relationships/image" Target="../media/image53.emf" /></Relationships>
</file>

<file path=xl/drawings/_rels/drawing3.xml.rels><?xml version="1.0" encoding="utf-8" standalone="yes"?><Relationships xmlns="http://schemas.openxmlformats.org/package/2006/relationships"><Relationship Id="rId1" Type="http://schemas.openxmlformats.org/officeDocument/2006/relationships/image" Target="../media/image54.emf" /><Relationship Id="rId2" Type="http://schemas.openxmlformats.org/officeDocument/2006/relationships/image" Target="../media/image55.emf" /><Relationship Id="rId3" Type="http://schemas.openxmlformats.org/officeDocument/2006/relationships/image" Target="../media/image56.emf" /><Relationship Id="rId4" Type="http://schemas.openxmlformats.org/officeDocument/2006/relationships/image" Target="../media/image57.emf" /><Relationship Id="rId5" Type="http://schemas.openxmlformats.org/officeDocument/2006/relationships/image" Target="../media/image58.emf" /><Relationship Id="rId6" Type="http://schemas.openxmlformats.org/officeDocument/2006/relationships/image" Target="../media/image59.emf" /><Relationship Id="rId7" Type="http://schemas.openxmlformats.org/officeDocument/2006/relationships/image" Target="../media/image60.emf" /><Relationship Id="rId8" Type="http://schemas.openxmlformats.org/officeDocument/2006/relationships/image" Target="../media/image61.emf" /><Relationship Id="rId9" Type="http://schemas.openxmlformats.org/officeDocument/2006/relationships/image" Target="../media/image62.emf" /><Relationship Id="rId10" Type="http://schemas.openxmlformats.org/officeDocument/2006/relationships/image" Target="../media/image63.emf" /><Relationship Id="rId11" Type="http://schemas.openxmlformats.org/officeDocument/2006/relationships/image" Target="../media/image64.emf" /><Relationship Id="rId12" Type="http://schemas.openxmlformats.org/officeDocument/2006/relationships/image" Target="../media/image65.emf" /><Relationship Id="rId13" Type="http://schemas.openxmlformats.org/officeDocument/2006/relationships/image" Target="../media/image66.emf" /><Relationship Id="rId14" Type="http://schemas.openxmlformats.org/officeDocument/2006/relationships/image" Target="../media/image67.emf" /><Relationship Id="rId15" Type="http://schemas.openxmlformats.org/officeDocument/2006/relationships/image" Target="../media/image68.emf" /><Relationship Id="rId16" Type="http://schemas.openxmlformats.org/officeDocument/2006/relationships/image" Target="../media/image69.emf" /><Relationship Id="rId17" Type="http://schemas.openxmlformats.org/officeDocument/2006/relationships/image" Target="../media/image70.emf" /><Relationship Id="rId18" Type="http://schemas.openxmlformats.org/officeDocument/2006/relationships/image" Target="../media/image71.emf" /><Relationship Id="rId19" Type="http://schemas.openxmlformats.org/officeDocument/2006/relationships/image" Target="../media/image72.emf" /><Relationship Id="rId20" Type="http://schemas.openxmlformats.org/officeDocument/2006/relationships/image" Target="../media/image73.emf" /><Relationship Id="rId21" Type="http://schemas.openxmlformats.org/officeDocument/2006/relationships/image" Target="../media/image74.emf" /><Relationship Id="rId22" Type="http://schemas.openxmlformats.org/officeDocument/2006/relationships/image" Target="../media/image75.emf" /><Relationship Id="rId23" Type="http://schemas.openxmlformats.org/officeDocument/2006/relationships/image" Target="../media/image76.emf" /><Relationship Id="rId24" Type="http://schemas.openxmlformats.org/officeDocument/2006/relationships/image" Target="../media/image77.emf" /><Relationship Id="rId25" Type="http://schemas.openxmlformats.org/officeDocument/2006/relationships/image" Target="../media/image78.emf" /><Relationship Id="rId26" Type="http://schemas.openxmlformats.org/officeDocument/2006/relationships/image" Target="../media/image34.emf" /><Relationship Id="rId27" Type="http://schemas.openxmlformats.org/officeDocument/2006/relationships/image" Target="../media/image33.emf" /><Relationship Id="rId28" Type="http://schemas.openxmlformats.org/officeDocument/2006/relationships/image" Target="../media/image20.emf" /><Relationship Id="rId29" Type="http://schemas.openxmlformats.org/officeDocument/2006/relationships/image" Target="../media/image28.emf" /><Relationship Id="rId30" Type="http://schemas.openxmlformats.org/officeDocument/2006/relationships/image" Target="../media/image18.emf" /><Relationship Id="rId31" Type="http://schemas.openxmlformats.org/officeDocument/2006/relationships/image" Target="../media/image15.emf" /><Relationship Id="rId32" Type="http://schemas.openxmlformats.org/officeDocument/2006/relationships/image" Target="../media/image14.emf" /><Relationship Id="rId33" Type="http://schemas.openxmlformats.org/officeDocument/2006/relationships/image" Target="../media/image13.emf" /><Relationship Id="rId34" Type="http://schemas.openxmlformats.org/officeDocument/2006/relationships/image" Target="../media/image12.emf" /><Relationship Id="rId35" Type="http://schemas.openxmlformats.org/officeDocument/2006/relationships/image" Target="../media/image11.emf" /><Relationship Id="rId36" Type="http://schemas.openxmlformats.org/officeDocument/2006/relationships/image" Target="../media/image9.emf" /><Relationship Id="rId37" Type="http://schemas.openxmlformats.org/officeDocument/2006/relationships/image" Target="../media/image23.emf" /><Relationship Id="rId38" Type="http://schemas.openxmlformats.org/officeDocument/2006/relationships/image" Target="../media/image30.emf" /><Relationship Id="rId39" Type="http://schemas.openxmlformats.org/officeDocument/2006/relationships/image" Target="../media/image26.emf" /><Relationship Id="rId40" Type="http://schemas.openxmlformats.org/officeDocument/2006/relationships/image" Target="../media/image16.emf" /><Relationship Id="rId41" Type="http://schemas.openxmlformats.org/officeDocument/2006/relationships/image" Target="../media/image31.emf" /><Relationship Id="rId42" Type="http://schemas.openxmlformats.org/officeDocument/2006/relationships/image" Target="../media/image2.emf" /><Relationship Id="rId43" Type="http://schemas.openxmlformats.org/officeDocument/2006/relationships/image" Target="../media/image25.emf" /><Relationship Id="rId44" Type="http://schemas.openxmlformats.org/officeDocument/2006/relationships/image" Target="../media/image6.emf" /><Relationship Id="rId45" Type="http://schemas.openxmlformats.org/officeDocument/2006/relationships/image" Target="../media/image43.emf" /><Relationship Id="rId46"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600075</xdr:colOff>
      <xdr:row>7</xdr:row>
      <xdr:rowOff>19050</xdr:rowOff>
    </xdr:from>
    <xdr:to>
      <xdr:col>11</xdr:col>
      <xdr:colOff>0</xdr:colOff>
      <xdr:row>7</xdr:row>
      <xdr:rowOff>323850</xdr:rowOff>
    </xdr:to>
    <xdr:pic>
      <xdr:nvPicPr>
        <xdr:cNvPr id="1" name="CommandButton1"/>
        <xdr:cNvPicPr preferRelativeResize="1">
          <a:picLocks noChangeAspect="1"/>
        </xdr:cNvPicPr>
      </xdr:nvPicPr>
      <xdr:blipFill>
        <a:blip r:embed="rId1"/>
        <a:stretch>
          <a:fillRect/>
        </a:stretch>
      </xdr:blipFill>
      <xdr:spPr>
        <a:xfrm>
          <a:off x="5886450" y="2276475"/>
          <a:ext cx="619125" cy="304800"/>
        </a:xfrm>
        <a:prstGeom prst="rect">
          <a:avLst/>
        </a:prstGeom>
        <a:noFill/>
        <a:ln w="9525" cmpd="sng">
          <a:noFill/>
        </a:ln>
      </xdr:spPr>
    </xdr:pic>
    <xdr:clientData/>
  </xdr:twoCellAnchor>
  <xdr:twoCellAnchor editAs="oneCell">
    <xdr:from>
      <xdr:col>10</xdr:col>
      <xdr:colOff>0</xdr:colOff>
      <xdr:row>9</xdr:row>
      <xdr:rowOff>28575</xdr:rowOff>
    </xdr:from>
    <xdr:to>
      <xdr:col>11</xdr:col>
      <xdr:colOff>0</xdr:colOff>
      <xdr:row>9</xdr:row>
      <xdr:rowOff>333375</xdr:rowOff>
    </xdr:to>
    <xdr:pic>
      <xdr:nvPicPr>
        <xdr:cNvPr id="2" name="CommandButton2"/>
        <xdr:cNvPicPr preferRelativeResize="1">
          <a:picLocks noChangeAspect="1"/>
        </xdr:cNvPicPr>
      </xdr:nvPicPr>
      <xdr:blipFill>
        <a:blip r:embed="rId2"/>
        <a:stretch>
          <a:fillRect/>
        </a:stretch>
      </xdr:blipFill>
      <xdr:spPr>
        <a:xfrm>
          <a:off x="5895975" y="3228975"/>
          <a:ext cx="6096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16</xdr:row>
      <xdr:rowOff>28575</xdr:rowOff>
    </xdr:from>
    <xdr:to>
      <xdr:col>8</xdr:col>
      <xdr:colOff>695325</xdr:colOff>
      <xdr:row>16</xdr:row>
      <xdr:rowOff>257175</xdr:rowOff>
    </xdr:to>
    <xdr:pic>
      <xdr:nvPicPr>
        <xdr:cNvPr id="1" name="AdLinie1"/>
        <xdr:cNvPicPr preferRelativeResize="1">
          <a:picLocks noChangeAspect="1"/>
        </xdr:cNvPicPr>
      </xdr:nvPicPr>
      <xdr:blipFill>
        <a:blip r:embed="rId1"/>
        <a:stretch>
          <a:fillRect/>
        </a:stretch>
      </xdr:blipFill>
      <xdr:spPr>
        <a:xfrm>
          <a:off x="13544550" y="3590925"/>
          <a:ext cx="609600" cy="228600"/>
        </a:xfrm>
        <a:prstGeom prst="rect">
          <a:avLst/>
        </a:prstGeom>
        <a:noFill/>
        <a:ln w="9525" cmpd="sng">
          <a:noFill/>
        </a:ln>
      </xdr:spPr>
    </xdr:pic>
    <xdr:clientData/>
  </xdr:twoCellAnchor>
  <xdr:twoCellAnchor>
    <xdr:from>
      <xdr:col>8</xdr:col>
      <xdr:colOff>676275</xdr:colOff>
      <xdr:row>16</xdr:row>
      <xdr:rowOff>28575</xdr:rowOff>
    </xdr:from>
    <xdr:to>
      <xdr:col>8</xdr:col>
      <xdr:colOff>1285875</xdr:colOff>
      <xdr:row>16</xdr:row>
      <xdr:rowOff>257175</xdr:rowOff>
    </xdr:to>
    <xdr:pic>
      <xdr:nvPicPr>
        <xdr:cNvPr id="2" name="DelLinie1"/>
        <xdr:cNvPicPr preferRelativeResize="1">
          <a:picLocks noChangeAspect="1"/>
        </xdr:cNvPicPr>
      </xdr:nvPicPr>
      <xdr:blipFill>
        <a:blip r:embed="rId2"/>
        <a:stretch>
          <a:fillRect/>
        </a:stretch>
      </xdr:blipFill>
      <xdr:spPr>
        <a:xfrm>
          <a:off x="14135100" y="3590925"/>
          <a:ext cx="609600" cy="228600"/>
        </a:xfrm>
        <a:prstGeom prst="rect">
          <a:avLst/>
        </a:prstGeom>
        <a:noFill/>
        <a:ln w="9525" cmpd="sng">
          <a:noFill/>
        </a:ln>
      </xdr:spPr>
    </xdr:pic>
    <xdr:clientData/>
  </xdr:twoCellAnchor>
  <xdr:twoCellAnchor>
    <xdr:from>
      <xdr:col>8</xdr:col>
      <xdr:colOff>85725</xdr:colOff>
      <xdr:row>20</xdr:row>
      <xdr:rowOff>123825</xdr:rowOff>
    </xdr:from>
    <xdr:to>
      <xdr:col>8</xdr:col>
      <xdr:colOff>695325</xdr:colOff>
      <xdr:row>20</xdr:row>
      <xdr:rowOff>352425</xdr:rowOff>
    </xdr:to>
    <xdr:pic>
      <xdr:nvPicPr>
        <xdr:cNvPr id="3" name="AdLinie3"/>
        <xdr:cNvPicPr preferRelativeResize="1">
          <a:picLocks noChangeAspect="1"/>
        </xdr:cNvPicPr>
      </xdr:nvPicPr>
      <xdr:blipFill>
        <a:blip r:embed="rId3"/>
        <a:stretch>
          <a:fillRect/>
        </a:stretch>
      </xdr:blipFill>
      <xdr:spPr>
        <a:xfrm>
          <a:off x="13544550" y="5257800"/>
          <a:ext cx="609600" cy="228600"/>
        </a:xfrm>
        <a:prstGeom prst="rect">
          <a:avLst/>
        </a:prstGeom>
        <a:noFill/>
        <a:ln w="9525" cmpd="sng">
          <a:noFill/>
        </a:ln>
      </xdr:spPr>
    </xdr:pic>
    <xdr:clientData/>
  </xdr:twoCellAnchor>
  <xdr:twoCellAnchor>
    <xdr:from>
      <xdr:col>8</xdr:col>
      <xdr:colOff>676275</xdr:colOff>
      <xdr:row>20</xdr:row>
      <xdr:rowOff>123825</xdr:rowOff>
    </xdr:from>
    <xdr:to>
      <xdr:col>8</xdr:col>
      <xdr:colOff>1285875</xdr:colOff>
      <xdr:row>20</xdr:row>
      <xdr:rowOff>352425</xdr:rowOff>
    </xdr:to>
    <xdr:pic>
      <xdr:nvPicPr>
        <xdr:cNvPr id="4" name="DelLinie3"/>
        <xdr:cNvPicPr preferRelativeResize="1">
          <a:picLocks noChangeAspect="1"/>
        </xdr:cNvPicPr>
      </xdr:nvPicPr>
      <xdr:blipFill>
        <a:blip r:embed="rId4"/>
        <a:stretch>
          <a:fillRect/>
        </a:stretch>
      </xdr:blipFill>
      <xdr:spPr>
        <a:xfrm>
          <a:off x="14135100" y="5257800"/>
          <a:ext cx="609600" cy="228600"/>
        </a:xfrm>
        <a:prstGeom prst="rect">
          <a:avLst/>
        </a:prstGeom>
        <a:noFill/>
        <a:ln w="9525" cmpd="sng">
          <a:noFill/>
        </a:ln>
      </xdr:spPr>
    </xdr:pic>
    <xdr:clientData/>
  </xdr:twoCellAnchor>
  <xdr:twoCellAnchor>
    <xdr:from>
      <xdr:col>8</xdr:col>
      <xdr:colOff>85725</xdr:colOff>
      <xdr:row>26</xdr:row>
      <xdr:rowOff>38100</xdr:rowOff>
    </xdr:from>
    <xdr:to>
      <xdr:col>8</xdr:col>
      <xdr:colOff>695325</xdr:colOff>
      <xdr:row>26</xdr:row>
      <xdr:rowOff>266700</xdr:rowOff>
    </xdr:to>
    <xdr:pic>
      <xdr:nvPicPr>
        <xdr:cNvPr id="5" name="AdLinie4"/>
        <xdr:cNvPicPr preferRelativeResize="1">
          <a:picLocks noChangeAspect="1"/>
        </xdr:cNvPicPr>
      </xdr:nvPicPr>
      <xdr:blipFill>
        <a:blip r:embed="rId5"/>
        <a:stretch>
          <a:fillRect/>
        </a:stretch>
      </xdr:blipFill>
      <xdr:spPr>
        <a:xfrm>
          <a:off x="13544550" y="7267575"/>
          <a:ext cx="609600" cy="228600"/>
        </a:xfrm>
        <a:prstGeom prst="rect">
          <a:avLst/>
        </a:prstGeom>
        <a:noFill/>
        <a:ln w="9525" cmpd="sng">
          <a:noFill/>
        </a:ln>
      </xdr:spPr>
    </xdr:pic>
    <xdr:clientData/>
  </xdr:twoCellAnchor>
  <xdr:twoCellAnchor>
    <xdr:from>
      <xdr:col>8</xdr:col>
      <xdr:colOff>676275</xdr:colOff>
      <xdr:row>26</xdr:row>
      <xdr:rowOff>38100</xdr:rowOff>
    </xdr:from>
    <xdr:to>
      <xdr:col>8</xdr:col>
      <xdr:colOff>1285875</xdr:colOff>
      <xdr:row>26</xdr:row>
      <xdr:rowOff>266700</xdr:rowOff>
    </xdr:to>
    <xdr:pic>
      <xdr:nvPicPr>
        <xdr:cNvPr id="6" name="DelLinie4"/>
        <xdr:cNvPicPr preferRelativeResize="1">
          <a:picLocks noChangeAspect="1"/>
        </xdr:cNvPicPr>
      </xdr:nvPicPr>
      <xdr:blipFill>
        <a:blip r:embed="rId6"/>
        <a:stretch>
          <a:fillRect/>
        </a:stretch>
      </xdr:blipFill>
      <xdr:spPr>
        <a:xfrm>
          <a:off x="14135100" y="7267575"/>
          <a:ext cx="609600" cy="228600"/>
        </a:xfrm>
        <a:prstGeom prst="rect">
          <a:avLst/>
        </a:prstGeom>
        <a:noFill/>
        <a:ln w="9525" cmpd="sng">
          <a:noFill/>
        </a:ln>
      </xdr:spPr>
    </xdr:pic>
    <xdr:clientData/>
  </xdr:twoCellAnchor>
  <xdr:twoCellAnchor>
    <xdr:from>
      <xdr:col>8</xdr:col>
      <xdr:colOff>85725</xdr:colOff>
      <xdr:row>27</xdr:row>
      <xdr:rowOff>38100</xdr:rowOff>
    </xdr:from>
    <xdr:to>
      <xdr:col>8</xdr:col>
      <xdr:colOff>695325</xdr:colOff>
      <xdr:row>27</xdr:row>
      <xdr:rowOff>266700</xdr:rowOff>
    </xdr:to>
    <xdr:pic>
      <xdr:nvPicPr>
        <xdr:cNvPr id="7" name="AdLinie5"/>
        <xdr:cNvPicPr preferRelativeResize="1">
          <a:picLocks noChangeAspect="1"/>
        </xdr:cNvPicPr>
      </xdr:nvPicPr>
      <xdr:blipFill>
        <a:blip r:embed="rId7"/>
        <a:stretch>
          <a:fillRect/>
        </a:stretch>
      </xdr:blipFill>
      <xdr:spPr>
        <a:xfrm>
          <a:off x="13544550" y="7562850"/>
          <a:ext cx="609600" cy="228600"/>
        </a:xfrm>
        <a:prstGeom prst="rect">
          <a:avLst/>
        </a:prstGeom>
        <a:noFill/>
        <a:ln w="9525" cmpd="sng">
          <a:noFill/>
        </a:ln>
      </xdr:spPr>
    </xdr:pic>
    <xdr:clientData/>
  </xdr:twoCellAnchor>
  <xdr:twoCellAnchor>
    <xdr:from>
      <xdr:col>8</xdr:col>
      <xdr:colOff>676275</xdr:colOff>
      <xdr:row>27</xdr:row>
      <xdr:rowOff>38100</xdr:rowOff>
    </xdr:from>
    <xdr:to>
      <xdr:col>8</xdr:col>
      <xdr:colOff>1285875</xdr:colOff>
      <xdr:row>27</xdr:row>
      <xdr:rowOff>266700</xdr:rowOff>
    </xdr:to>
    <xdr:pic>
      <xdr:nvPicPr>
        <xdr:cNvPr id="8" name="DelLinie5"/>
        <xdr:cNvPicPr preferRelativeResize="1">
          <a:picLocks noChangeAspect="1"/>
        </xdr:cNvPicPr>
      </xdr:nvPicPr>
      <xdr:blipFill>
        <a:blip r:embed="rId8"/>
        <a:stretch>
          <a:fillRect/>
        </a:stretch>
      </xdr:blipFill>
      <xdr:spPr>
        <a:xfrm>
          <a:off x="14135100" y="7562850"/>
          <a:ext cx="609600" cy="228600"/>
        </a:xfrm>
        <a:prstGeom prst="rect">
          <a:avLst/>
        </a:prstGeom>
        <a:noFill/>
        <a:ln w="9525" cmpd="sng">
          <a:noFill/>
        </a:ln>
      </xdr:spPr>
    </xdr:pic>
    <xdr:clientData/>
  </xdr:twoCellAnchor>
  <xdr:twoCellAnchor>
    <xdr:from>
      <xdr:col>8</xdr:col>
      <xdr:colOff>85725</xdr:colOff>
      <xdr:row>31</xdr:row>
      <xdr:rowOff>28575</xdr:rowOff>
    </xdr:from>
    <xdr:to>
      <xdr:col>8</xdr:col>
      <xdr:colOff>695325</xdr:colOff>
      <xdr:row>31</xdr:row>
      <xdr:rowOff>257175</xdr:rowOff>
    </xdr:to>
    <xdr:pic>
      <xdr:nvPicPr>
        <xdr:cNvPr id="9" name="AdLinie6"/>
        <xdr:cNvPicPr preferRelativeResize="1">
          <a:picLocks noChangeAspect="1"/>
        </xdr:cNvPicPr>
      </xdr:nvPicPr>
      <xdr:blipFill>
        <a:blip r:embed="rId9"/>
        <a:stretch>
          <a:fillRect/>
        </a:stretch>
      </xdr:blipFill>
      <xdr:spPr>
        <a:xfrm>
          <a:off x="13544550" y="8734425"/>
          <a:ext cx="609600" cy="228600"/>
        </a:xfrm>
        <a:prstGeom prst="rect">
          <a:avLst/>
        </a:prstGeom>
        <a:noFill/>
        <a:ln w="9525" cmpd="sng">
          <a:noFill/>
        </a:ln>
      </xdr:spPr>
    </xdr:pic>
    <xdr:clientData/>
  </xdr:twoCellAnchor>
  <xdr:twoCellAnchor>
    <xdr:from>
      <xdr:col>8</xdr:col>
      <xdr:colOff>676275</xdr:colOff>
      <xdr:row>31</xdr:row>
      <xdr:rowOff>28575</xdr:rowOff>
    </xdr:from>
    <xdr:to>
      <xdr:col>8</xdr:col>
      <xdr:colOff>1285875</xdr:colOff>
      <xdr:row>31</xdr:row>
      <xdr:rowOff>257175</xdr:rowOff>
    </xdr:to>
    <xdr:pic>
      <xdr:nvPicPr>
        <xdr:cNvPr id="10" name="DelLinie6"/>
        <xdr:cNvPicPr preferRelativeResize="1">
          <a:picLocks noChangeAspect="1"/>
        </xdr:cNvPicPr>
      </xdr:nvPicPr>
      <xdr:blipFill>
        <a:blip r:embed="rId10"/>
        <a:stretch>
          <a:fillRect/>
        </a:stretch>
      </xdr:blipFill>
      <xdr:spPr>
        <a:xfrm>
          <a:off x="14135100" y="8734425"/>
          <a:ext cx="609600" cy="228600"/>
        </a:xfrm>
        <a:prstGeom prst="rect">
          <a:avLst/>
        </a:prstGeom>
        <a:noFill/>
        <a:ln w="9525" cmpd="sng">
          <a:noFill/>
        </a:ln>
      </xdr:spPr>
    </xdr:pic>
    <xdr:clientData/>
  </xdr:twoCellAnchor>
  <xdr:twoCellAnchor>
    <xdr:from>
      <xdr:col>8</xdr:col>
      <xdr:colOff>85725</xdr:colOff>
      <xdr:row>17</xdr:row>
      <xdr:rowOff>38100</xdr:rowOff>
    </xdr:from>
    <xdr:to>
      <xdr:col>8</xdr:col>
      <xdr:colOff>695325</xdr:colOff>
      <xdr:row>17</xdr:row>
      <xdr:rowOff>266700</xdr:rowOff>
    </xdr:to>
    <xdr:pic>
      <xdr:nvPicPr>
        <xdr:cNvPr id="11" name="AdLinie2"/>
        <xdr:cNvPicPr preferRelativeResize="1">
          <a:picLocks noChangeAspect="1"/>
        </xdr:cNvPicPr>
      </xdr:nvPicPr>
      <xdr:blipFill>
        <a:blip r:embed="rId11"/>
        <a:stretch>
          <a:fillRect/>
        </a:stretch>
      </xdr:blipFill>
      <xdr:spPr>
        <a:xfrm>
          <a:off x="13544550" y="3895725"/>
          <a:ext cx="609600" cy="228600"/>
        </a:xfrm>
        <a:prstGeom prst="rect">
          <a:avLst/>
        </a:prstGeom>
        <a:noFill/>
        <a:ln w="9525" cmpd="sng">
          <a:noFill/>
        </a:ln>
      </xdr:spPr>
    </xdr:pic>
    <xdr:clientData/>
  </xdr:twoCellAnchor>
  <xdr:twoCellAnchor>
    <xdr:from>
      <xdr:col>8</xdr:col>
      <xdr:colOff>85725</xdr:colOff>
      <xdr:row>33</xdr:row>
      <xdr:rowOff>28575</xdr:rowOff>
    </xdr:from>
    <xdr:to>
      <xdr:col>8</xdr:col>
      <xdr:colOff>695325</xdr:colOff>
      <xdr:row>33</xdr:row>
      <xdr:rowOff>257175</xdr:rowOff>
    </xdr:to>
    <xdr:pic>
      <xdr:nvPicPr>
        <xdr:cNvPr id="12" name="AdLinie7"/>
        <xdr:cNvPicPr preferRelativeResize="1">
          <a:picLocks noChangeAspect="1"/>
        </xdr:cNvPicPr>
      </xdr:nvPicPr>
      <xdr:blipFill>
        <a:blip r:embed="rId12"/>
        <a:stretch>
          <a:fillRect/>
        </a:stretch>
      </xdr:blipFill>
      <xdr:spPr>
        <a:xfrm>
          <a:off x="13544550" y="9324975"/>
          <a:ext cx="609600" cy="228600"/>
        </a:xfrm>
        <a:prstGeom prst="rect">
          <a:avLst/>
        </a:prstGeom>
        <a:noFill/>
        <a:ln w="9525" cmpd="sng">
          <a:noFill/>
        </a:ln>
      </xdr:spPr>
    </xdr:pic>
    <xdr:clientData/>
  </xdr:twoCellAnchor>
  <xdr:twoCellAnchor>
    <xdr:from>
      <xdr:col>8</xdr:col>
      <xdr:colOff>676275</xdr:colOff>
      <xdr:row>33</xdr:row>
      <xdr:rowOff>28575</xdr:rowOff>
    </xdr:from>
    <xdr:to>
      <xdr:col>8</xdr:col>
      <xdr:colOff>1285875</xdr:colOff>
      <xdr:row>33</xdr:row>
      <xdr:rowOff>257175</xdr:rowOff>
    </xdr:to>
    <xdr:pic>
      <xdr:nvPicPr>
        <xdr:cNvPr id="13" name="DelLinie7"/>
        <xdr:cNvPicPr preferRelativeResize="1">
          <a:picLocks noChangeAspect="1"/>
        </xdr:cNvPicPr>
      </xdr:nvPicPr>
      <xdr:blipFill>
        <a:blip r:embed="rId13"/>
        <a:stretch>
          <a:fillRect/>
        </a:stretch>
      </xdr:blipFill>
      <xdr:spPr>
        <a:xfrm>
          <a:off x="14135100" y="9324975"/>
          <a:ext cx="609600" cy="228600"/>
        </a:xfrm>
        <a:prstGeom prst="rect">
          <a:avLst/>
        </a:prstGeom>
        <a:noFill/>
        <a:ln w="9525" cmpd="sng">
          <a:noFill/>
        </a:ln>
      </xdr:spPr>
    </xdr:pic>
    <xdr:clientData/>
  </xdr:twoCellAnchor>
  <xdr:twoCellAnchor>
    <xdr:from>
      <xdr:col>8</xdr:col>
      <xdr:colOff>85725</xdr:colOff>
      <xdr:row>34</xdr:row>
      <xdr:rowOff>28575</xdr:rowOff>
    </xdr:from>
    <xdr:to>
      <xdr:col>8</xdr:col>
      <xdr:colOff>695325</xdr:colOff>
      <xdr:row>34</xdr:row>
      <xdr:rowOff>257175</xdr:rowOff>
    </xdr:to>
    <xdr:pic>
      <xdr:nvPicPr>
        <xdr:cNvPr id="14" name="AdLinie8"/>
        <xdr:cNvPicPr preferRelativeResize="1">
          <a:picLocks noChangeAspect="1"/>
        </xdr:cNvPicPr>
      </xdr:nvPicPr>
      <xdr:blipFill>
        <a:blip r:embed="rId14"/>
        <a:stretch>
          <a:fillRect/>
        </a:stretch>
      </xdr:blipFill>
      <xdr:spPr>
        <a:xfrm>
          <a:off x="13544550" y="9620250"/>
          <a:ext cx="609600" cy="228600"/>
        </a:xfrm>
        <a:prstGeom prst="rect">
          <a:avLst/>
        </a:prstGeom>
        <a:noFill/>
        <a:ln w="9525" cmpd="sng">
          <a:noFill/>
        </a:ln>
      </xdr:spPr>
    </xdr:pic>
    <xdr:clientData/>
  </xdr:twoCellAnchor>
  <xdr:twoCellAnchor>
    <xdr:from>
      <xdr:col>8</xdr:col>
      <xdr:colOff>676275</xdr:colOff>
      <xdr:row>34</xdr:row>
      <xdr:rowOff>28575</xdr:rowOff>
    </xdr:from>
    <xdr:to>
      <xdr:col>8</xdr:col>
      <xdr:colOff>1285875</xdr:colOff>
      <xdr:row>34</xdr:row>
      <xdr:rowOff>257175</xdr:rowOff>
    </xdr:to>
    <xdr:pic>
      <xdr:nvPicPr>
        <xdr:cNvPr id="15" name="DelLinie8"/>
        <xdr:cNvPicPr preferRelativeResize="1">
          <a:picLocks noChangeAspect="1"/>
        </xdr:cNvPicPr>
      </xdr:nvPicPr>
      <xdr:blipFill>
        <a:blip r:embed="rId15"/>
        <a:stretch>
          <a:fillRect/>
        </a:stretch>
      </xdr:blipFill>
      <xdr:spPr>
        <a:xfrm>
          <a:off x="14135100" y="9620250"/>
          <a:ext cx="609600" cy="228600"/>
        </a:xfrm>
        <a:prstGeom prst="rect">
          <a:avLst/>
        </a:prstGeom>
        <a:noFill/>
        <a:ln w="9525" cmpd="sng">
          <a:noFill/>
        </a:ln>
      </xdr:spPr>
    </xdr:pic>
    <xdr:clientData/>
  </xdr:twoCellAnchor>
  <xdr:twoCellAnchor>
    <xdr:from>
      <xdr:col>8</xdr:col>
      <xdr:colOff>85725</xdr:colOff>
      <xdr:row>35</xdr:row>
      <xdr:rowOff>28575</xdr:rowOff>
    </xdr:from>
    <xdr:to>
      <xdr:col>8</xdr:col>
      <xdr:colOff>695325</xdr:colOff>
      <xdr:row>35</xdr:row>
      <xdr:rowOff>257175</xdr:rowOff>
    </xdr:to>
    <xdr:pic>
      <xdr:nvPicPr>
        <xdr:cNvPr id="16" name="AdLinie9"/>
        <xdr:cNvPicPr preferRelativeResize="1">
          <a:picLocks noChangeAspect="1"/>
        </xdr:cNvPicPr>
      </xdr:nvPicPr>
      <xdr:blipFill>
        <a:blip r:embed="rId16"/>
        <a:stretch>
          <a:fillRect/>
        </a:stretch>
      </xdr:blipFill>
      <xdr:spPr>
        <a:xfrm>
          <a:off x="13544550" y="9915525"/>
          <a:ext cx="609600" cy="228600"/>
        </a:xfrm>
        <a:prstGeom prst="rect">
          <a:avLst/>
        </a:prstGeom>
        <a:noFill/>
        <a:ln w="9525" cmpd="sng">
          <a:noFill/>
        </a:ln>
      </xdr:spPr>
    </xdr:pic>
    <xdr:clientData/>
  </xdr:twoCellAnchor>
  <xdr:twoCellAnchor>
    <xdr:from>
      <xdr:col>8</xdr:col>
      <xdr:colOff>676275</xdr:colOff>
      <xdr:row>35</xdr:row>
      <xdr:rowOff>28575</xdr:rowOff>
    </xdr:from>
    <xdr:to>
      <xdr:col>8</xdr:col>
      <xdr:colOff>1285875</xdr:colOff>
      <xdr:row>35</xdr:row>
      <xdr:rowOff>257175</xdr:rowOff>
    </xdr:to>
    <xdr:pic>
      <xdr:nvPicPr>
        <xdr:cNvPr id="17" name="DelLinie9"/>
        <xdr:cNvPicPr preferRelativeResize="1">
          <a:picLocks noChangeAspect="1"/>
        </xdr:cNvPicPr>
      </xdr:nvPicPr>
      <xdr:blipFill>
        <a:blip r:embed="rId17"/>
        <a:stretch>
          <a:fillRect/>
        </a:stretch>
      </xdr:blipFill>
      <xdr:spPr>
        <a:xfrm>
          <a:off x="14135100" y="9915525"/>
          <a:ext cx="609600" cy="228600"/>
        </a:xfrm>
        <a:prstGeom prst="rect">
          <a:avLst/>
        </a:prstGeom>
        <a:noFill/>
        <a:ln w="9525" cmpd="sng">
          <a:noFill/>
        </a:ln>
      </xdr:spPr>
    </xdr:pic>
    <xdr:clientData/>
  </xdr:twoCellAnchor>
  <xdr:twoCellAnchor>
    <xdr:from>
      <xdr:col>8</xdr:col>
      <xdr:colOff>676275</xdr:colOff>
      <xdr:row>17</xdr:row>
      <xdr:rowOff>38100</xdr:rowOff>
    </xdr:from>
    <xdr:to>
      <xdr:col>8</xdr:col>
      <xdr:colOff>1285875</xdr:colOff>
      <xdr:row>17</xdr:row>
      <xdr:rowOff>266700</xdr:rowOff>
    </xdr:to>
    <xdr:pic>
      <xdr:nvPicPr>
        <xdr:cNvPr id="18" name="DelLinie2"/>
        <xdr:cNvPicPr preferRelativeResize="1">
          <a:picLocks noChangeAspect="1"/>
        </xdr:cNvPicPr>
      </xdr:nvPicPr>
      <xdr:blipFill>
        <a:blip r:embed="rId18"/>
        <a:stretch>
          <a:fillRect/>
        </a:stretch>
      </xdr:blipFill>
      <xdr:spPr>
        <a:xfrm>
          <a:off x="14135100" y="3895725"/>
          <a:ext cx="609600" cy="228600"/>
        </a:xfrm>
        <a:prstGeom prst="rect">
          <a:avLst/>
        </a:prstGeom>
        <a:noFill/>
        <a:ln w="9525" cmpd="sng">
          <a:noFill/>
        </a:ln>
      </xdr:spPr>
    </xdr:pic>
    <xdr:clientData/>
  </xdr:twoCellAnchor>
  <xdr:twoCellAnchor>
    <xdr:from>
      <xdr:col>8</xdr:col>
      <xdr:colOff>85725</xdr:colOff>
      <xdr:row>37</xdr:row>
      <xdr:rowOff>28575</xdr:rowOff>
    </xdr:from>
    <xdr:to>
      <xdr:col>8</xdr:col>
      <xdr:colOff>695325</xdr:colOff>
      <xdr:row>37</xdr:row>
      <xdr:rowOff>257175</xdr:rowOff>
    </xdr:to>
    <xdr:pic>
      <xdr:nvPicPr>
        <xdr:cNvPr id="19" name="AdLinie10"/>
        <xdr:cNvPicPr preferRelativeResize="1">
          <a:picLocks noChangeAspect="1"/>
        </xdr:cNvPicPr>
      </xdr:nvPicPr>
      <xdr:blipFill>
        <a:blip r:embed="rId19"/>
        <a:stretch>
          <a:fillRect/>
        </a:stretch>
      </xdr:blipFill>
      <xdr:spPr>
        <a:xfrm>
          <a:off x="13544550" y="10506075"/>
          <a:ext cx="609600" cy="228600"/>
        </a:xfrm>
        <a:prstGeom prst="rect">
          <a:avLst/>
        </a:prstGeom>
        <a:noFill/>
        <a:ln w="9525" cmpd="sng">
          <a:noFill/>
        </a:ln>
      </xdr:spPr>
    </xdr:pic>
    <xdr:clientData/>
  </xdr:twoCellAnchor>
  <xdr:twoCellAnchor>
    <xdr:from>
      <xdr:col>8</xdr:col>
      <xdr:colOff>676275</xdr:colOff>
      <xdr:row>37</xdr:row>
      <xdr:rowOff>28575</xdr:rowOff>
    </xdr:from>
    <xdr:to>
      <xdr:col>8</xdr:col>
      <xdr:colOff>1285875</xdr:colOff>
      <xdr:row>37</xdr:row>
      <xdr:rowOff>257175</xdr:rowOff>
    </xdr:to>
    <xdr:pic>
      <xdr:nvPicPr>
        <xdr:cNvPr id="20" name="DelLinie10"/>
        <xdr:cNvPicPr preferRelativeResize="1">
          <a:picLocks noChangeAspect="1"/>
        </xdr:cNvPicPr>
      </xdr:nvPicPr>
      <xdr:blipFill>
        <a:blip r:embed="rId20"/>
        <a:stretch>
          <a:fillRect/>
        </a:stretch>
      </xdr:blipFill>
      <xdr:spPr>
        <a:xfrm>
          <a:off x="14135100" y="10506075"/>
          <a:ext cx="609600" cy="228600"/>
        </a:xfrm>
        <a:prstGeom prst="rect">
          <a:avLst/>
        </a:prstGeom>
        <a:noFill/>
        <a:ln w="9525" cmpd="sng">
          <a:noFill/>
        </a:ln>
      </xdr:spPr>
    </xdr:pic>
    <xdr:clientData/>
  </xdr:twoCellAnchor>
  <xdr:twoCellAnchor>
    <xdr:from>
      <xdr:col>8</xdr:col>
      <xdr:colOff>85725</xdr:colOff>
      <xdr:row>39</xdr:row>
      <xdr:rowOff>38100</xdr:rowOff>
    </xdr:from>
    <xdr:to>
      <xdr:col>8</xdr:col>
      <xdr:colOff>695325</xdr:colOff>
      <xdr:row>39</xdr:row>
      <xdr:rowOff>266700</xdr:rowOff>
    </xdr:to>
    <xdr:pic>
      <xdr:nvPicPr>
        <xdr:cNvPr id="21" name="AdLinie11"/>
        <xdr:cNvPicPr preferRelativeResize="1">
          <a:picLocks noChangeAspect="1"/>
        </xdr:cNvPicPr>
      </xdr:nvPicPr>
      <xdr:blipFill>
        <a:blip r:embed="rId21"/>
        <a:stretch>
          <a:fillRect/>
        </a:stretch>
      </xdr:blipFill>
      <xdr:spPr>
        <a:xfrm>
          <a:off x="13544550" y="11106150"/>
          <a:ext cx="609600" cy="228600"/>
        </a:xfrm>
        <a:prstGeom prst="rect">
          <a:avLst/>
        </a:prstGeom>
        <a:noFill/>
        <a:ln w="9525" cmpd="sng">
          <a:noFill/>
        </a:ln>
      </xdr:spPr>
    </xdr:pic>
    <xdr:clientData/>
  </xdr:twoCellAnchor>
  <xdr:twoCellAnchor>
    <xdr:from>
      <xdr:col>8</xdr:col>
      <xdr:colOff>676275</xdr:colOff>
      <xdr:row>39</xdr:row>
      <xdr:rowOff>38100</xdr:rowOff>
    </xdr:from>
    <xdr:to>
      <xdr:col>8</xdr:col>
      <xdr:colOff>1285875</xdr:colOff>
      <xdr:row>39</xdr:row>
      <xdr:rowOff>266700</xdr:rowOff>
    </xdr:to>
    <xdr:pic>
      <xdr:nvPicPr>
        <xdr:cNvPr id="22" name="DelLinie11"/>
        <xdr:cNvPicPr preferRelativeResize="1">
          <a:picLocks noChangeAspect="1"/>
        </xdr:cNvPicPr>
      </xdr:nvPicPr>
      <xdr:blipFill>
        <a:blip r:embed="rId22"/>
        <a:stretch>
          <a:fillRect/>
        </a:stretch>
      </xdr:blipFill>
      <xdr:spPr>
        <a:xfrm>
          <a:off x="14135100" y="11106150"/>
          <a:ext cx="609600" cy="228600"/>
        </a:xfrm>
        <a:prstGeom prst="rect">
          <a:avLst/>
        </a:prstGeom>
        <a:noFill/>
        <a:ln w="9525" cmpd="sng">
          <a:noFill/>
        </a:ln>
      </xdr:spPr>
    </xdr:pic>
    <xdr:clientData/>
  </xdr:twoCellAnchor>
  <xdr:twoCellAnchor>
    <xdr:from>
      <xdr:col>8</xdr:col>
      <xdr:colOff>85725</xdr:colOff>
      <xdr:row>40</xdr:row>
      <xdr:rowOff>28575</xdr:rowOff>
    </xdr:from>
    <xdr:to>
      <xdr:col>8</xdr:col>
      <xdr:colOff>695325</xdr:colOff>
      <xdr:row>40</xdr:row>
      <xdr:rowOff>257175</xdr:rowOff>
    </xdr:to>
    <xdr:pic>
      <xdr:nvPicPr>
        <xdr:cNvPr id="23" name="AdLinie12"/>
        <xdr:cNvPicPr preferRelativeResize="1">
          <a:picLocks noChangeAspect="1"/>
        </xdr:cNvPicPr>
      </xdr:nvPicPr>
      <xdr:blipFill>
        <a:blip r:embed="rId23"/>
        <a:stretch>
          <a:fillRect/>
        </a:stretch>
      </xdr:blipFill>
      <xdr:spPr>
        <a:xfrm>
          <a:off x="13544550" y="11391900"/>
          <a:ext cx="609600" cy="228600"/>
        </a:xfrm>
        <a:prstGeom prst="rect">
          <a:avLst/>
        </a:prstGeom>
        <a:noFill/>
        <a:ln w="9525" cmpd="sng">
          <a:noFill/>
        </a:ln>
      </xdr:spPr>
    </xdr:pic>
    <xdr:clientData/>
  </xdr:twoCellAnchor>
  <xdr:twoCellAnchor>
    <xdr:from>
      <xdr:col>8</xdr:col>
      <xdr:colOff>676275</xdr:colOff>
      <xdr:row>40</xdr:row>
      <xdr:rowOff>28575</xdr:rowOff>
    </xdr:from>
    <xdr:to>
      <xdr:col>8</xdr:col>
      <xdr:colOff>1285875</xdr:colOff>
      <xdr:row>40</xdr:row>
      <xdr:rowOff>257175</xdr:rowOff>
    </xdr:to>
    <xdr:pic>
      <xdr:nvPicPr>
        <xdr:cNvPr id="24" name="DelLinie12"/>
        <xdr:cNvPicPr preferRelativeResize="1">
          <a:picLocks noChangeAspect="1"/>
        </xdr:cNvPicPr>
      </xdr:nvPicPr>
      <xdr:blipFill>
        <a:blip r:embed="rId24"/>
        <a:stretch>
          <a:fillRect/>
        </a:stretch>
      </xdr:blipFill>
      <xdr:spPr>
        <a:xfrm>
          <a:off x="14135100" y="11391900"/>
          <a:ext cx="609600" cy="228600"/>
        </a:xfrm>
        <a:prstGeom prst="rect">
          <a:avLst/>
        </a:prstGeom>
        <a:noFill/>
        <a:ln w="9525" cmpd="sng">
          <a:noFill/>
        </a:ln>
      </xdr:spPr>
    </xdr:pic>
    <xdr:clientData/>
  </xdr:twoCellAnchor>
  <xdr:twoCellAnchor>
    <xdr:from>
      <xdr:col>8</xdr:col>
      <xdr:colOff>85725</xdr:colOff>
      <xdr:row>41</xdr:row>
      <xdr:rowOff>38100</xdr:rowOff>
    </xdr:from>
    <xdr:to>
      <xdr:col>8</xdr:col>
      <xdr:colOff>695325</xdr:colOff>
      <xdr:row>41</xdr:row>
      <xdr:rowOff>266700</xdr:rowOff>
    </xdr:to>
    <xdr:pic>
      <xdr:nvPicPr>
        <xdr:cNvPr id="25" name="AdLinie13"/>
        <xdr:cNvPicPr preferRelativeResize="1">
          <a:picLocks noChangeAspect="1"/>
        </xdr:cNvPicPr>
      </xdr:nvPicPr>
      <xdr:blipFill>
        <a:blip r:embed="rId25"/>
        <a:stretch>
          <a:fillRect/>
        </a:stretch>
      </xdr:blipFill>
      <xdr:spPr>
        <a:xfrm>
          <a:off x="13544550" y="11696700"/>
          <a:ext cx="609600" cy="228600"/>
        </a:xfrm>
        <a:prstGeom prst="rect">
          <a:avLst/>
        </a:prstGeom>
        <a:noFill/>
        <a:ln w="9525" cmpd="sng">
          <a:noFill/>
        </a:ln>
      </xdr:spPr>
    </xdr:pic>
    <xdr:clientData/>
  </xdr:twoCellAnchor>
  <xdr:twoCellAnchor>
    <xdr:from>
      <xdr:col>8</xdr:col>
      <xdr:colOff>676275</xdr:colOff>
      <xdr:row>41</xdr:row>
      <xdr:rowOff>38100</xdr:rowOff>
    </xdr:from>
    <xdr:to>
      <xdr:col>8</xdr:col>
      <xdr:colOff>1285875</xdr:colOff>
      <xdr:row>41</xdr:row>
      <xdr:rowOff>266700</xdr:rowOff>
    </xdr:to>
    <xdr:pic>
      <xdr:nvPicPr>
        <xdr:cNvPr id="26" name="DelLinie13"/>
        <xdr:cNvPicPr preferRelativeResize="1">
          <a:picLocks noChangeAspect="1"/>
        </xdr:cNvPicPr>
      </xdr:nvPicPr>
      <xdr:blipFill>
        <a:blip r:embed="rId26"/>
        <a:stretch>
          <a:fillRect/>
        </a:stretch>
      </xdr:blipFill>
      <xdr:spPr>
        <a:xfrm>
          <a:off x="14135100" y="11696700"/>
          <a:ext cx="609600" cy="228600"/>
        </a:xfrm>
        <a:prstGeom prst="rect">
          <a:avLst/>
        </a:prstGeom>
        <a:noFill/>
        <a:ln w="9525" cmpd="sng">
          <a:noFill/>
        </a:ln>
      </xdr:spPr>
    </xdr:pic>
    <xdr:clientData/>
  </xdr:twoCellAnchor>
  <xdr:twoCellAnchor>
    <xdr:from>
      <xdr:col>8</xdr:col>
      <xdr:colOff>85725</xdr:colOff>
      <xdr:row>42</xdr:row>
      <xdr:rowOff>76200</xdr:rowOff>
    </xdr:from>
    <xdr:to>
      <xdr:col>8</xdr:col>
      <xdr:colOff>695325</xdr:colOff>
      <xdr:row>42</xdr:row>
      <xdr:rowOff>304800</xdr:rowOff>
    </xdr:to>
    <xdr:pic>
      <xdr:nvPicPr>
        <xdr:cNvPr id="27" name="AdLinie14"/>
        <xdr:cNvPicPr preferRelativeResize="1">
          <a:picLocks noChangeAspect="1"/>
        </xdr:cNvPicPr>
      </xdr:nvPicPr>
      <xdr:blipFill>
        <a:blip r:embed="rId27"/>
        <a:stretch>
          <a:fillRect/>
        </a:stretch>
      </xdr:blipFill>
      <xdr:spPr>
        <a:xfrm>
          <a:off x="13544550" y="12030075"/>
          <a:ext cx="609600" cy="228600"/>
        </a:xfrm>
        <a:prstGeom prst="rect">
          <a:avLst/>
        </a:prstGeom>
        <a:noFill/>
        <a:ln w="9525" cmpd="sng">
          <a:noFill/>
        </a:ln>
      </xdr:spPr>
    </xdr:pic>
    <xdr:clientData/>
  </xdr:twoCellAnchor>
  <xdr:twoCellAnchor>
    <xdr:from>
      <xdr:col>8</xdr:col>
      <xdr:colOff>676275</xdr:colOff>
      <xdr:row>42</xdr:row>
      <xdr:rowOff>76200</xdr:rowOff>
    </xdr:from>
    <xdr:to>
      <xdr:col>8</xdr:col>
      <xdr:colOff>1285875</xdr:colOff>
      <xdr:row>42</xdr:row>
      <xdr:rowOff>304800</xdr:rowOff>
    </xdr:to>
    <xdr:pic>
      <xdr:nvPicPr>
        <xdr:cNvPr id="28" name="DelLinie14"/>
        <xdr:cNvPicPr preferRelativeResize="1">
          <a:picLocks noChangeAspect="1"/>
        </xdr:cNvPicPr>
      </xdr:nvPicPr>
      <xdr:blipFill>
        <a:blip r:embed="rId28"/>
        <a:stretch>
          <a:fillRect/>
        </a:stretch>
      </xdr:blipFill>
      <xdr:spPr>
        <a:xfrm>
          <a:off x="14135100" y="12030075"/>
          <a:ext cx="609600" cy="228600"/>
        </a:xfrm>
        <a:prstGeom prst="rect">
          <a:avLst/>
        </a:prstGeom>
        <a:noFill/>
        <a:ln w="9525" cmpd="sng">
          <a:noFill/>
        </a:ln>
      </xdr:spPr>
    </xdr:pic>
    <xdr:clientData/>
  </xdr:twoCellAnchor>
  <xdr:twoCellAnchor>
    <xdr:from>
      <xdr:col>8</xdr:col>
      <xdr:colOff>85725</xdr:colOff>
      <xdr:row>43</xdr:row>
      <xdr:rowOff>323850</xdr:rowOff>
    </xdr:from>
    <xdr:to>
      <xdr:col>8</xdr:col>
      <xdr:colOff>695325</xdr:colOff>
      <xdr:row>43</xdr:row>
      <xdr:rowOff>552450</xdr:rowOff>
    </xdr:to>
    <xdr:pic>
      <xdr:nvPicPr>
        <xdr:cNvPr id="29" name="AdLinie15"/>
        <xdr:cNvPicPr preferRelativeResize="1">
          <a:picLocks noChangeAspect="1"/>
        </xdr:cNvPicPr>
      </xdr:nvPicPr>
      <xdr:blipFill>
        <a:blip r:embed="rId29"/>
        <a:stretch>
          <a:fillRect/>
        </a:stretch>
      </xdr:blipFill>
      <xdr:spPr>
        <a:xfrm>
          <a:off x="13544550" y="12734925"/>
          <a:ext cx="609600" cy="228600"/>
        </a:xfrm>
        <a:prstGeom prst="rect">
          <a:avLst/>
        </a:prstGeom>
        <a:noFill/>
        <a:ln w="9525" cmpd="sng">
          <a:noFill/>
        </a:ln>
      </xdr:spPr>
    </xdr:pic>
    <xdr:clientData/>
  </xdr:twoCellAnchor>
  <xdr:twoCellAnchor>
    <xdr:from>
      <xdr:col>8</xdr:col>
      <xdr:colOff>676275</xdr:colOff>
      <xdr:row>43</xdr:row>
      <xdr:rowOff>323850</xdr:rowOff>
    </xdr:from>
    <xdr:to>
      <xdr:col>8</xdr:col>
      <xdr:colOff>1285875</xdr:colOff>
      <xdr:row>43</xdr:row>
      <xdr:rowOff>552450</xdr:rowOff>
    </xdr:to>
    <xdr:pic>
      <xdr:nvPicPr>
        <xdr:cNvPr id="30" name="DelLinie15"/>
        <xdr:cNvPicPr preferRelativeResize="1">
          <a:picLocks noChangeAspect="1"/>
        </xdr:cNvPicPr>
      </xdr:nvPicPr>
      <xdr:blipFill>
        <a:blip r:embed="rId30"/>
        <a:stretch>
          <a:fillRect/>
        </a:stretch>
      </xdr:blipFill>
      <xdr:spPr>
        <a:xfrm>
          <a:off x="14135100" y="12734925"/>
          <a:ext cx="609600"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57150</xdr:colOff>
      <xdr:row>34</xdr:row>
      <xdr:rowOff>95250</xdr:rowOff>
    </xdr:from>
    <xdr:to>
      <xdr:col>20</xdr:col>
      <xdr:colOff>666750</xdr:colOff>
      <xdr:row>34</xdr:row>
      <xdr:rowOff>333375</xdr:rowOff>
    </xdr:to>
    <xdr:pic>
      <xdr:nvPicPr>
        <xdr:cNvPr id="1" name="AdCh4"/>
        <xdr:cNvPicPr preferRelativeResize="1">
          <a:picLocks noChangeAspect="1"/>
        </xdr:cNvPicPr>
      </xdr:nvPicPr>
      <xdr:blipFill>
        <a:blip r:embed="rId1"/>
        <a:stretch>
          <a:fillRect/>
        </a:stretch>
      </xdr:blipFill>
      <xdr:spPr>
        <a:xfrm>
          <a:off x="14401800" y="6315075"/>
          <a:ext cx="609600" cy="238125"/>
        </a:xfrm>
        <a:prstGeom prst="rect">
          <a:avLst/>
        </a:prstGeom>
        <a:noFill/>
        <a:ln w="9525" cmpd="sng">
          <a:noFill/>
        </a:ln>
      </xdr:spPr>
    </xdr:pic>
    <xdr:clientData/>
  </xdr:twoCellAnchor>
  <xdr:twoCellAnchor editAs="oneCell">
    <xdr:from>
      <xdr:col>20</xdr:col>
      <xdr:colOff>676275</xdr:colOff>
      <xdr:row>34</xdr:row>
      <xdr:rowOff>95250</xdr:rowOff>
    </xdr:from>
    <xdr:to>
      <xdr:col>20</xdr:col>
      <xdr:colOff>1285875</xdr:colOff>
      <xdr:row>34</xdr:row>
      <xdr:rowOff>333375</xdr:rowOff>
    </xdr:to>
    <xdr:pic>
      <xdr:nvPicPr>
        <xdr:cNvPr id="2" name="DelCh4"/>
        <xdr:cNvPicPr preferRelativeResize="1">
          <a:picLocks noChangeAspect="1"/>
        </xdr:cNvPicPr>
      </xdr:nvPicPr>
      <xdr:blipFill>
        <a:blip r:embed="rId2"/>
        <a:stretch>
          <a:fillRect/>
        </a:stretch>
      </xdr:blipFill>
      <xdr:spPr>
        <a:xfrm>
          <a:off x="15020925" y="6315075"/>
          <a:ext cx="609600" cy="238125"/>
        </a:xfrm>
        <a:prstGeom prst="rect">
          <a:avLst/>
        </a:prstGeom>
        <a:noFill/>
        <a:ln w="9525" cmpd="sng">
          <a:noFill/>
        </a:ln>
      </xdr:spPr>
    </xdr:pic>
    <xdr:clientData/>
  </xdr:twoCellAnchor>
  <xdr:twoCellAnchor editAs="oneCell">
    <xdr:from>
      <xdr:col>20</xdr:col>
      <xdr:colOff>57150</xdr:colOff>
      <xdr:row>44</xdr:row>
      <xdr:rowOff>95250</xdr:rowOff>
    </xdr:from>
    <xdr:to>
      <xdr:col>20</xdr:col>
      <xdr:colOff>666750</xdr:colOff>
      <xdr:row>44</xdr:row>
      <xdr:rowOff>333375</xdr:rowOff>
    </xdr:to>
    <xdr:pic>
      <xdr:nvPicPr>
        <xdr:cNvPr id="3" name="AdCh5"/>
        <xdr:cNvPicPr preferRelativeResize="1">
          <a:picLocks noChangeAspect="1"/>
        </xdr:cNvPicPr>
      </xdr:nvPicPr>
      <xdr:blipFill>
        <a:blip r:embed="rId3"/>
        <a:stretch>
          <a:fillRect/>
        </a:stretch>
      </xdr:blipFill>
      <xdr:spPr>
        <a:xfrm>
          <a:off x="14401800" y="8020050"/>
          <a:ext cx="609600" cy="238125"/>
        </a:xfrm>
        <a:prstGeom prst="rect">
          <a:avLst/>
        </a:prstGeom>
        <a:noFill/>
        <a:ln w="9525" cmpd="sng">
          <a:noFill/>
        </a:ln>
      </xdr:spPr>
    </xdr:pic>
    <xdr:clientData/>
  </xdr:twoCellAnchor>
  <xdr:twoCellAnchor editAs="oneCell">
    <xdr:from>
      <xdr:col>20</xdr:col>
      <xdr:colOff>676275</xdr:colOff>
      <xdr:row>44</xdr:row>
      <xdr:rowOff>95250</xdr:rowOff>
    </xdr:from>
    <xdr:to>
      <xdr:col>20</xdr:col>
      <xdr:colOff>1285875</xdr:colOff>
      <xdr:row>44</xdr:row>
      <xdr:rowOff>333375</xdr:rowOff>
    </xdr:to>
    <xdr:pic>
      <xdr:nvPicPr>
        <xdr:cNvPr id="4" name="DelCh5"/>
        <xdr:cNvPicPr preferRelativeResize="1">
          <a:picLocks noChangeAspect="1"/>
        </xdr:cNvPicPr>
      </xdr:nvPicPr>
      <xdr:blipFill>
        <a:blip r:embed="rId4"/>
        <a:stretch>
          <a:fillRect/>
        </a:stretch>
      </xdr:blipFill>
      <xdr:spPr>
        <a:xfrm>
          <a:off x="15020925" y="8020050"/>
          <a:ext cx="609600" cy="238125"/>
        </a:xfrm>
        <a:prstGeom prst="rect">
          <a:avLst/>
        </a:prstGeom>
        <a:noFill/>
        <a:ln w="9525" cmpd="sng">
          <a:noFill/>
        </a:ln>
      </xdr:spPr>
    </xdr:pic>
    <xdr:clientData/>
  </xdr:twoCellAnchor>
  <xdr:twoCellAnchor editAs="oneCell">
    <xdr:from>
      <xdr:col>20</xdr:col>
      <xdr:colOff>57150</xdr:colOff>
      <xdr:row>50</xdr:row>
      <xdr:rowOff>95250</xdr:rowOff>
    </xdr:from>
    <xdr:to>
      <xdr:col>20</xdr:col>
      <xdr:colOff>666750</xdr:colOff>
      <xdr:row>50</xdr:row>
      <xdr:rowOff>333375</xdr:rowOff>
    </xdr:to>
    <xdr:pic>
      <xdr:nvPicPr>
        <xdr:cNvPr id="5" name="AdCh6"/>
        <xdr:cNvPicPr preferRelativeResize="1">
          <a:picLocks noChangeAspect="1"/>
        </xdr:cNvPicPr>
      </xdr:nvPicPr>
      <xdr:blipFill>
        <a:blip r:embed="rId5"/>
        <a:stretch>
          <a:fillRect/>
        </a:stretch>
      </xdr:blipFill>
      <xdr:spPr>
        <a:xfrm>
          <a:off x="14401800" y="9077325"/>
          <a:ext cx="609600" cy="238125"/>
        </a:xfrm>
        <a:prstGeom prst="rect">
          <a:avLst/>
        </a:prstGeom>
        <a:noFill/>
        <a:ln w="9525" cmpd="sng">
          <a:noFill/>
        </a:ln>
      </xdr:spPr>
    </xdr:pic>
    <xdr:clientData/>
  </xdr:twoCellAnchor>
  <xdr:twoCellAnchor editAs="oneCell">
    <xdr:from>
      <xdr:col>20</xdr:col>
      <xdr:colOff>676275</xdr:colOff>
      <xdr:row>50</xdr:row>
      <xdr:rowOff>95250</xdr:rowOff>
    </xdr:from>
    <xdr:to>
      <xdr:col>20</xdr:col>
      <xdr:colOff>1285875</xdr:colOff>
      <xdr:row>50</xdr:row>
      <xdr:rowOff>333375</xdr:rowOff>
    </xdr:to>
    <xdr:pic>
      <xdr:nvPicPr>
        <xdr:cNvPr id="6" name="DelCh6"/>
        <xdr:cNvPicPr preferRelativeResize="1">
          <a:picLocks noChangeAspect="1"/>
        </xdr:cNvPicPr>
      </xdr:nvPicPr>
      <xdr:blipFill>
        <a:blip r:embed="rId6"/>
        <a:stretch>
          <a:fillRect/>
        </a:stretch>
      </xdr:blipFill>
      <xdr:spPr>
        <a:xfrm>
          <a:off x="15020925" y="9077325"/>
          <a:ext cx="609600" cy="238125"/>
        </a:xfrm>
        <a:prstGeom prst="rect">
          <a:avLst/>
        </a:prstGeom>
        <a:noFill/>
        <a:ln w="9525" cmpd="sng">
          <a:noFill/>
        </a:ln>
      </xdr:spPr>
    </xdr:pic>
    <xdr:clientData/>
  </xdr:twoCellAnchor>
  <xdr:twoCellAnchor editAs="oneCell">
    <xdr:from>
      <xdr:col>20</xdr:col>
      <xdr:colOff>57150</xdr:colOff>
      <xdr:row>56</xdr:row>
      <xdr:rowOff>95250</xdr:rowOff>
    </xdr:from>
    <xdr:to>
      <xdr:col>20</xdr:col>
      <xdr:colOff>666750</xdr:colOff>
      <xdr:row>56</xdr:row>
      <xdr:rowOff>333375</xdr:rowOff>
    </xdr:to>
    <xdr:pic>
      <xdr:nvPicPr>
        <xdr:cNvPr id="7" name="AdCh7"/>
        <xdr:cNvPicPr preferRelativeResize="1">
          <a:picLocks noChangeAspect="1"/>
        </xdr:cNvPicPr>
      </xdr:nvPicPr>
      <xdr:blipFill>
        <a:blip r:embed="rId7"/>
        <a:stretch>
          <a:fillRect/>
        </a:stretch>
      </xdr:blipFill>
      <xdr:spPr>
        <a:xfrm>
          <a:off x="14401800" y="10134600"/>
          <a:ext cx="609600" cy="238125"/>
        </a:xfrm>
        <a:prstGeom prst="rect">
          <a:avLst/>
        </a:prstGeom>
        <a:noFill/>
        <a:ln w="9525" cmpd="sng">
          <a:noFill/>
        </a:ln>
      </xdr:spPr>
    </xdr:pic>
    <xdr:clientData/>
  </xdr:twoCellAnchor>
  <xdr:twoCellAnchor editAs="oneCell">
    <xdr:from>
      <xdr:col>20</xdr:col>
      <xdr:colOff>676275</xdr:colOff>
      <xdr:row>56</xdr:row>
      <xdr:rowOff>95250</xdr:rowOff>
    </xdr:from>
    <xdr:to>
      <xdr:col>20</xdr:col>
      <xdr:colOff>1285875</xdr:colOff>
      <xdr:row>56</xdr:row>
      <xdr:rowOff>333375</xdr:rowOff>
    </xdr:to>
    <xdr:pic>
      <xdr:nvPicPr>
        <xdr:cNvPr id="8" name="DelCh7"/>
        <xdr:cNvPicPr preferRelativeResize="1">
          <a:picLocks noChangeAspect="1"/>
        </xdr:cNvPicPr>
      </xdr:nvPicPr>
      <xdr:blipFill>
        <a:blip r:embed="rId8"/>
        <a:stretch>
          <a:fillRect/>
        </a:stretch>
      </xdr:blipFill>
      <xdr:spPr>
        <a:xfrm>
          <a:off x="15020925" y="10134600"/>
          <a:ext cx="609600" cy="238125"/>
        </a:xfrm>
        <a:prstGeom prst="rect">
          <a:avLst/>
        </a:prstGeom>
        <a:noFill/>
        <a:ln w="9525" cmpd="sng">
          <a:noFill/>
        </a:ln>
      </xdr:spPr>
    </xdr:pic>
    <xdr:clientData/>
  </xdr:twoCellAnchor>
  <xdr:twoCellAnchor editAs="oneCell">
    <xdr:from>
      <xdr:col>20</xdr:col>
      <xdr:colOff>57150</xdr:colOff>
      <xdr:row>62</xdr:row>
      <xdr:rowOff>95250</xdr:rowOff>
    </xdr:from>
    <xdr:to>
      <xdr:col>20</xdr:col>
      <xdr:colOff>666750</xdr:colOff>
      <xdr:row>62</xdr:row>
      <xdr:rowOff>333375</xdr:rowOff>
    </xdr:to>
    <xdr:pic>
      <xdr:nvPicPr>
        <xdr:cNvPr id="9" name="AdCh8"/>
        <xdr:cNvPicPr preferRelativeResize="1">
          <a:picLocks noChangeAspect="1"/>
        </xdr:cNvPicPr>
      </xdr:nvPicPr>
      <xdr:blipFill>
        <a:blip r:embed="rId9"/>
        <a:stretch>
          <a:fillRect/>
        </a:stretch>
      </xdr:blipFill>
      <xdr:spPr>
        <a:xfrm>
          <a:off x="14401800" y="11191875"/>
          <a:ext cx="609600" cy="238125"/>
        </a:xfrm>
        <a:prstGeom prst="rect">
          <a:avLst/>
        </a:prstGeom>
        <a:noFill/>
        <a:ln w="9525" cmpd="sng">
          <a:noFill/>
        </a:ln>
      </xdr:spPr>
    </xdr:pic>
    <xdr:clientData/>
  </xdr:twoCellAnchor>
  <xdr:twoCellAnchor editAs="oneCell">
    <xdr:from>
      <xdr:col>20</xdr:col>
      <xdr:colOff>676275</xdr:colOff>
      <xdr:row>62</xdr:row>
      <xdr:rowOff>95250</xdr:rowOff>
    </xdr:from>
    <xdr:to>
      <xdr:col>20</xdr:col>
      <xdr:colOff>1285875</xdr:colOff>
      <xdr:row>62</xdr:row>
      <xdr:rowOff>333375</xdr:rowOff>
    </xdr:to>
    <xdr:pic>
      <xdr:nvPicPr>
        <xdr:cNvPr id="10" name="DelCh8"/>
        <xdr:cNvPicPr preferRelativeResize="1">
          <a:picLocks noChangeAspect="1"/>
        </xdr:cNvPicPr>
      </xdr:nvPicPr>
      <xdr:blipFill>
        <a:blip r:embed="rId10"/>
        <a:stretch>
          <a:fillRect/>
        </a:stretch>
      </xdr:blipFill>
      <xdr:spPr>
        <a:xfrm>
          <a:off x="15020925" y="11191875"/>
          <a:ext cx="609600" cy="238125"/>
        </a:xfrm>
        <a:prstGeom prst="rect">
          <a:avLst/>
        </a:prstGeom>
        <a:noFill/>
        <a:ln w="9525" cmpd="sng">
          <a:noFill/>
        </a:ln>
      </xdr:spPr>
    </xdr:pic>
    <xdr:clientData/>
  </xdr:twoCellAnchor>
  <xdr:twoCellAnchor editAs="oneCell">
    <xdr:from>
      <xdr:col>20</xdr:col>
      <xdr:colOff>57150</xdr:colOff>
      <xdr:row>70</xdr:row>
      <xdr:rowOff>95250</xdr:rowOff>
    </xdr:from>
    <xdr:to>
      <xdr:col>20</xdr:col>
      <xdr:colOff>666750</xdr:colOff>
      <xdr:row>70</xdr:row>
      <xdr:rowOff>333375</xdr:rowOff>
    </xdr:to>
    <xdr:pic>
      <xdr:nvPicPr>
        <xdr:cNvPr id="11" name="AdCh9"/>
        <xdr:cNvPicPr preferRelativeResize="1">
          <a:picLocks noChangeAspect="1"/>
        </xdr:cNvPicPr>
      </xdr:nvPicPr>
      <xdr:blipFill>
        <a:blip r:embed="rId11"/>
        <a:stretch>
          <a:fillRect/>
        </a:stretch>
      </xdr:blipFill>
      <xdr:spPr>
        <a:xfrm>
          <a:off x="14401800" y="12573000"/>
          <a:ext cx="609600" cy="238125"/>
        </a:xfrm>
        <a:prstGeom prst="rect">
          <a:avLst/>
        </a:prstGeom>
        <a:noFill/>
        <a:ln w="9525" cmpd="sng">
          <a:noFill/>
        </a:ln>
      </xdr:spPr>
    </xdr:pic>
    <xdr:clientData/>
  </xdr:twoCellAnchor>
  <xdr:twoCellAnchor editAs="oneCell">
    <xdr:from>
      <xdr:col>20</xdr:col>
      <xdr:colOff>676275</xdr:colOff>
      <xdr:row>70</xdr:row>
      <xdr:rowOff>95250</xdr:rowOff>
    </xdr:from>
    <xdr:to>
      <xdr:col>20</xdr:col>
      <xdr:colOff>1285875</xdr:colOff>
      <xdr:row>70</xdr:row>
      <xdr:rowOff>333375</xdr:rowOff>
    </xdr:to>
    <xdr:pic>
      <xdr:nvPicPr>
        <xdr:cNvPr id="12" name="DelCh9"/>
        <xdr:cNvPicPr preferRelativeResize="1">
          <a:picLocks noChangeAspect="1"/>
        </xdr:cNvPicPr>
      </xdr:nvPicPr>
      <xdr:blipFill>
        <a:blip r:embed="rId12"/>
        <a:stretch>
          <a:fillRect/>
        </a:stretch>
      </xdr:blipFill>
      <xdr:spPr>
        <a:xfrm>
          <a:off x="15020925" y="12573000"/>
          <a:ext cx="609600" cy="238125"/>
        </a:xfrm>
        <a:prstGeom prst="rect">
          <a:avLst/>
        </a:prstGeom>
        <a:noFill/>
        <a:ln w="9525" cmpd="sng">
          <a:noFill/>
        </a:ln>
      </xdr:spPr>
    </xdr:pic>
    <xdr:clientData/>
  </xdr:twoCellAnchor>
  <xdr:twoCellAnchor editAs="oneCell">
    <xdr:from>
      <xdr:col>20</xdr:col>
      <xdr:colOff>57150</xdr:colOff>
      <xdr:row>28</xdr:row>
      <xdr:rowOff>95250</xdr:rowOff>
    </xdr:from>
    <xdr:to>
      <xdr:col>20</xdr:col>
      <xdr:colOff>666750</xdr:colOff>
      <xdr:row>28</xdr:row>
      <xdr:rowOff>333375</xdr:rowOff>
    </xdr:to>
    <xdr:pic>
      <xdr:nvPicPr>
        <xdr:cNvPr id="13" name="AdCh3"/>
        <xdr:cNvPicPr preferRelativeResize="1">
          <a:picLocks noChangeAspect="1"/>
        </xdr:cNvPicPr>
      </xdr:nvPicPr>
      <xdr:blipFill>
        <a:blip r:embed="rId13"/>
        <a:stretch>
          <a:fillRect/>
        </a:stretch>
      </xdr:blipFill>
      <xdr:spPr>
        <a:xfrm>
          <a:off x="14401800" y="5257800"/>
          <a:ext cx="609600" cy="238125"/>
        </a:xfrm>
        <a:prstGeom prst="rect">
          <a:avLst/>
        </a:prstGeom>
        <a:noFill/>
        <a:ln w="9525" cmpd="sng">
          <a:noFill/>
        </a:ln>
      </xdr:spPr>
    </xdr:pic>
    <xdr:clientData/>
  </xdr:twoCellAnchor>
  <xdr:twoCellAnchor editAs="oneCell">
    <xdr:from>
      <xdr:col>20</xdr:col>
      <xdr:colOff>676275</xdr:colOff>
      <xdr:row>28</xdr:row>
      <xdr:rowOff>95250</xdr:rowOff>
    </xdr:from>
    <xdr:to>
      <xdr:col>20</xdr:col>
      <xdr:colOff>1285875</xdr:colOff>
      <xdr:row>28</xdr:row>
      <xdr:rowOff>333375</xdr:rowOff>
    </xdr:to>
    <xdr:pic>
      <xdr:nvPicPr>
        <xdr:cNvPr id="14" name="DelCh3"/>
        <xdr:cNvPicPr preferRelativeResize="1">
          <a:picLocks noChangeAspect="1"/>
        </xdr:cNvPicPr>
      </xdr:nvPicPr>
      <xdr:blipFill>
        <a:blip r:embed="rId14"/>
        <a:stretch>
          <a:fillRect/>
        </a:stretch>
      </xdr:blipFill>
      <xdr:spPr>
        <a:xfrm>
          <a:off x="15020925" y="5257800"/>
          <a:ext cx="609600" cy="238125"/>
        </a:xfrm>
        <a:prstGeom prst="rect">
          <a:avLst/>
        </a:prstGeom>
        <a:noFill/>
        <a:ln w="9525" cmpd="sng">
          <a:noFill/>
        </a:ln>
      </xdr:spPr>
    </xdr:pic>
    <xdr:clientData/>
  </xdr:twoCellAnchor>
  <xdr:twoCellAnchor editAs="oneCell">
    <xdr:from>
      <xdr:col>20</xdr:col>
      <xdr:colOff>57150</xdr:colOff>
      <xdr:row>19</xdr:row>
      <xdr:rowOff>95250</xdr:rowOff>
    </xdr:from>
    <xdr:to>
      <xdr:col>20</xdr:col>
      <xdr:colOff>666750</xdr:colOff>
      <xdr:row>19</xdr:row>
      <xdr:rowOff>333375</xdr:rowOff>
    </xdr:to>
    <xdr:pic>
      <xdr:nvPicPr>
        <xdr:cNvPr id="15" name="AdCh2"/>
        <xdr:cNvPicPr preferRelativeResize="1">
          <a:picLocks noChangeAspect="1"/>
        </xdr:cNvPicPr>
      </xdr:nvPicPr>
      <xdr:blipFill>
        <a:blip r:embed="rId15"/>
        <a:stretch>
          <a:fillRect/>
        </a:stretch>
      </xdr:blipFill>
      <xdr:spPr>
        <a:xfrm>
          <a:off x="14401800" y="3714750"/>
          <a:ext cx="609600" cy="238125"/>
        </a:xfrm>
        <a:prstGeom prst="rect">
          <a:avLst/>
        </a:prstGeom>
        <a:noFill/>
        <a:ln w="9525" cmpd="sng">
          <a:noFill/>
        </a:ln>
      </xdr:spPr>
    </xdr:pic>
    <xdr:clientData/>
  </xdr:twoCellAnchor>
  <xdr:twoCellAnchor editAs="oneCell">
    <xdr:from>
      <xdr:col>20</xdr:col>
      <xdr:colOff>676275</xdr:colOff>
      <xdr:row>19</xdr:row>
      <xdr:rowOff>95250</xdr:rowOff>
    </xdr:from>
    <xdr:to>
      <xdr:col>20</xdr:col>
      <xdr:colOff>1285875</xdr:colOff>
      <xdr:row>19</xdr:row>
      <xdr:rowOff>333375</xdr:rowOff>
    </xdr:to>
    <xdr:pic>
      <xdr:nvPicPr>
        <xdr:cNvPr id="16" name="DelCh2"/>
        <xdr:cNvPicPr preferRelativeResize="1">
          <a:picLocks noChangeAspect="1"/>
        </xdr:cNvPicPr>
      </xdr:nvPicPr>
      <xdr:blipFill>
        <a:blip r:embed="rId16"/>
        <a:stretch>
          <a:fillRect/>
        </a:stretch>
      </xdr:blipFill>
      <xdr:spPr>
        <a:xfrm>
          <a:off x="15020925" y="3714750"/>
          <a:ext cx="609600" cy="238125"/>
        </a:xfrm>
        <a:prstGeom prst="rect">
          <a:avLst/>
        </a:prstGeom>
        <a:noFill/>
        <a:ln w="9525" cmpd="sng">
          <a:noFill/>
        </a:ln>
      </xdr:spPr>
    </xdr:pic>
    <xdr:clientData/>
  </xdr:twoCellAnchor>
  <xdr:twoCellAnchor editAs="oneCell">
    <xdr:from>
      <xdr:col>20</xdr:col>
      <xdr:colOff>57150</xdr:colOff>
      <xdr:row>13</xdr:row>
      <xdr:rowOff>95250</xdr:rowOff>
    </xdr:from>
    <xdr:to>
      <xdr:col>20</xdr:col>
      <xdr:colOff>666750</xdr:colOff>
      <xdr:row>13</xdr:row>
      <xdr:rowOff>333375</xdr:rowOff>
    </xdr:to>
    <xdr:pic>
      <xdr:nvPicPr>
        <xdr:cNvPr id="17" name="AdCh1"/>
        <xdr:cNvPicPr preferRelativeResize="1">
          <a:picLocks noChangeAspect="0"/>
        </xdr:cNvPicPr>
      </xdr:nvPicPr>
      <xdr:blipFill>
        <a:blip r:embed="rId17"/>
        <a:stretch>
          <a:fillRect/>
        </a:stretch>
      </xdr:blipFill>
      <xdr:spPr>
        <a:xfrm>
          <a:off x="14401800" y="2657475"/>
          <a:ext cx="609600" cy="238125"/>
        </a:xfrm>
        <a:prstGeom prst="rect">
          <a:avLst/>
        </a:prstGeom>
        <a:noFill/>
        <a:ln w="9525" cmpd="sng">
          <a:noFill/>
        </a:ln>
      </xdr:spPr>
    </xdr:pic>
    <xdr:clientData/>
  </xdr:twoCellAnchor>
  <xdr:twoCellAnchor editAs="oneCell">
    <xdr:from>
      <xdr:col>20</xdr:col>
      <xdr:colOff>676275</xdr:colOff>
      <xdr:row>13</xdr:row>
      <xdr:rowOff>95250</xdr:rowOff>
    </xdr:from>
    <xdr:to>
      <xdr:col>20</xdr:col>
      <xdr:colOff>1285875</xdr:colOff>
      <xdr:row>13</xdr:row>
      <xdr:rowOff>333375</xdr:rowOff>
    </xdr:to>
    <xdr:pic>
      <xdr:nvPicPr>
        <xdr:cNvPr id="18" name="DelCh1"/>
        <xdr:cNvPicPr preferRelativeResize="1">
          <a:picLocks noChangeAspect="1"/>
        </xdr:cNvPicPr>
      </xdr:nvPicPr>
      <xdr:blipFill>
        <a:blip r:embed="rId18"/>
        <a:stretch>
          <a:fillRect/>
        </a:stretch>
      </xdr:blipFill>
      <xdr:spPr>
        <a:xfrm>
          <a:off x="15020925" y="2657475"/>
          <a:ext cx="609600" cy="238125"/>
        </a:xfrm>
        <a:prstGeom prst="rect">
          <a:avLst/>
        </a:prstGeom>
        <a:noFill/>
        <a:ln w="9525" cmpd="sng">
          <a:noFill/>
        </a:ln>
      </xdr:spPr>
    </xdr:pic>
    <xdr:clientData/>
  </xdr:twoCellAnchor>
  <xdr:twoCellAnchor editAs="oneCell">
    <xdr:from>
      <xdr:col>20</xdr:col>
      <xdr:colOff>57150</xdr:colOff>
      <xdr:row>76</xdr:row>
      <xdr:rowOff>95250</xdr:rowOff>
    </xdr:from>
    <xdr:to>
      <xdr:col>20</xdr:col>
      <xdr:colOff>666750</xdr:colOff>
      <xdr:row>76</xdr:row>
      <xdr:rowOff>333375</xdr:rowOff>
    </xdr:to>
    <xdr:pic>
      <xdr:nvPicPr>
        <xdr:cNvPr id="19" name="AdCh10"/>
        <xdr:cNvPicPr preferRelativeResize="1">
          <a:picLocks noChangeAspect="1"/>
        </xdr:cNvPicPr>
      </xdr:nvPicPr>
      <xdr:blipFill>
        <a:blip r:embed="rId19"/>
        <a:stretch>
          <a:fillRect/>
        </a:stretch>
      </xdr:blipFill>
      <xdr:spPr>
        <a:xfrm>
          <a:off x="14401800" y="13630275"/>
          <a:ext cx="609600" cy="238125"/>
        </a:xfrm>
        <a:prstGeom prst="rect">
          <a:avLst/>
        </a:prstGeom>
        <a:noFill/>
        <a:ln w="9525" cmpd="sng">
          <a:noFill/>
        </a:ln>
      </xdr:spPr>
    </xdr:pic>
    <xdr:clientData/>
  </xdr:twoCellAnchor>
  <xdr:twoCellAnchor editAs="oneCell">
    <xdr:from>
      <xdr:col>20</xdr:col>
      <xdr:colOff>676275</xdr:colOff>
      <xdr:row>76</xdr:row>
      <xdr:rowOff>95250</xdr:rowOff>
    </xdr:from>
    <xdr:to>
      <xdr:col>20</xdr:col>
      <xdr:colOff>1285875</xdr:colOff>
      <xdr:row>76</xdr:row>
      <xdr:rowOff>333375</xdr:rowOff>
    </xdr:to>
    <xdr:pic>
      <xdr:nvPicPr>
        <xdr:cNvPr id="20" name="DelCh10"/>
        <xdr:cNvPicPr preferRelativeResize="1">
          <a:picLocks noChangeAspect="1"/>
        </xdr:cNvPicPr>
      </xdr:nvPicPr>
      <xdr:blipFill>
        <a:blip r:embed="rId20"/>
        <a:stretch>
          <a:fillRect/>
        </a:stretch>
      </xdr:blipFill>
      <xdr:spPr>
        <a:xfrm>
          <a:off x="15020925" y="13630275"/>
          <a:ext cx="609600" cy="238125"/>
        </a:xfrm>
        <a:prstGeom prst="rect">
          <a:avLst/>
        </a:prstGeom>
        <a:noFill/>
        <a:ln w="9525" cmpd="sng">
          <a:noFill/>
        </a:ln>
      </xdr:spPr>
    </xdr:pic>
    <xdr:clientData/>
  </xdr:twoCellAnchor>
  <xdr:twoCellAnchor editAs="oneCell">
    <xdr:from>
      <xdr:col>20</xdr:col>
      <xdr:colOff>57150</xdr:colOff>
      <xdr:row>82</xdr:row>
      <xdr:rowOff>95250</xdr:rowOff>
    </xdr:from>
    <xdr:to>
      <xdr:col>20</xdr:col>
      <xdr:colOff>666750</xdr:colOff>
      <xdr:row>82</xdr:row>
      <xdr:rowOff>333375</xdr:rowOff>
    </xdr:to>
    <xdr:pic>
      <xdr:nvPicPr>
        <xdr:cNvPr id="21" name="AdCh11"/>
        <xdr:cNvPicPr preferRelativeResize="1">
          <a:picLocks noChangeAspect="1"/>
        </xdr:cNvPicPr>
      </xdr:nvPicPr>
      <xdr:blipFill>
        <a:blip r:embed="rId21"/>
        <a:stretch>
          <a:fillRect/>
        </a:stretch>
      </xdr:blipFill>
      <xdr:spPr>
        <a:xfrm>
          <a:off x="14401800" y="14687550"/>
          <a:ext cx="609600" cy="238125"/>
        </a:xfrm>
        <a:prstGeom prst="rect">
          <a:avLst/>
        </a:prstGeom>
        <a:noFill/>
        <a:ln w="9525" cmpd="sng">
          <a:noFill/>
        </a:ln>
      </xdr:spPr>
    </xdr:pic>
    <xdr:clientData/>
  </xdr:twoCellAnchor>
  <xdr:twoCellAnchor editAs="oneCell">
    <xdr:from>
      <xdr:col>20</xdr:col>
      <xdr:colOff>676275</xdr:colOff>
      <xdr:row>82</xdr:row>
      <xdr:rowOff>95250</xdr:rowOff>
    </xdr:from>
    <xdr:to>
      <xdr:col>20</xdr:col>
      <xdr:colOff>1285875</xdr:colOff>
      <xdr:row>82</xdr:row>
      <xdr:rowOff>333375</xdr:rowOff>
    </xdr:to>
    <xdr:pic>
      <xdr:nvPicPr>
        <xdr:cNvPr id="22" name="DelCh11"/>
        <xdr:cNvPicPr preferRelativeResize="1">
          <a:picLocks noChangeAspect="1"/>
        </xdr:cNvPicPr>
      </xdr:nvPicPr>
      <xdr:blipFill>
        <a:blip r:embed="rId22"/>
        <a:stretch>
          <a:fillRect/>
        </a:stretch>
      </xdr:blipFill>
      <xdr:spPr>
        <a:xfrm>
          <a:off x="15020925" y="14687550"/>
          <a:ext cx="609600" cy="238125"/>
        </a:xfrm>
        <a:prstGeom prst="rect">
          <a:avLst/>
        </a:prstGeom>
        <a:noFill/>
        <a:ln w="9525" cmpd="sng">
          <a:noFill/>
        </a:ln>
      </xdr:spPr>
    </xdr:pic>
    <xdr:clientData/>
  </xdr:twoCellAnchor>
  <xdr:twoCellAnchor editAs="oneCell">
    <xdr:from>
      <xdr:col>20</xdr:col>
      <xdr:colOff>57150</xdr:colOff>
      <xdr:row>98</xdr:row>
      <xdr:rowOff>95250</xdr:rowOff>
    </xdr:from>
    <xdr:to>
      <xdr:col>20</xdr:col>
      <xdr:colOff>666750</xdr:colOff>
      <xdr:row>98</xdr:row>
      <xdr:rowOff>333375</xdr:rowOff>
    </xdr:to>
    <xdr:pic>
      <xdr:nvPicPr>
        <xdr:cNvPr id="23" name="AdCh13"/>
        <xdr:cNvPicPr preferRelativeResize="1">
          <a:picLocks noChangeAspect="1"/>
        </xdr:cNvPicPr>
      </xdr:nvPicPr>
      <xdr:blipFill>
        <a:blip r:embed="rId23"/>
        <a:stretch>
          <a:fillRect/>
        </a:stretch>
      </xdr:blipFill>
      <xdr:spPr>
        <a:xfrm>
          <a:off x="14401800" y="17449800"/>
          <a:ext cx="609600" cy="238125"/>
        </a:xfrm>
        <a:prstGeom prst="rect">
          <a:avLst/>
        </a:prstGeom>
        <a:noFill/>
        <a:ln w="9525" cmpd="sng">
          <a:noFill/>
        </a:ln>
      </xdr:spPr>
    </xdr:pic>
    <xdr:clientData/>
  </xdr:twoCellAnchor>
  <xdr:twoCellAnchor editAs="oneCell">
    <xdr:from>
      <xdr:col>20</xdr:col>
      <xdr:colOff>676275</xdr:colOff>
      <xdr:row>98</xdr:row>
      <xdr:rowOff>95250</xdr:rowOff>
    </xdr:from>
    <xdr:to>
      <xdr:col>20</xdr:col>
      <xdr:colOff>1285875</xdr:colOff>
      <xdr:row>98</xdr:row>
      <xdr:rowOff>333375</xdr:rowOff>
    </xdr:to>
    <xdr:pic>
      <xdr:nvPicPr>
        <xdr:cNvPr id="24" name="DelCh13"/>
        <xdr:cNvPicPr preferRelativeResize="1">
          <a:picLocks noChangeAspect="1"/>
        </xdr:cNvPicPr>
      </xdr:nvPicPr>
      <xdr:blipFill>
        <a:blip r:embed="rId24"/>
        <a:stretch>
          <a:fillRect/>
        </a:stretch>
      </xdr:blipFill>
      <xdr:spPr>
        <a:xfrm>
          <a:off x="15020925" y="17449800"/>
          <a:ext cx="609600" cy="238125"/>
        </a:xfrm>
        <a:prstGeom prst="rect">
          <a:avLst/>
        </a:prstGeom>
        <a:noFill/>
        <a:ln w="9525" cmpd="sng">
          <a:noFill/>
        </a:ln>
      </xdr:spPr>
    </xdr:pic>
    <xdr:clientData/>
  </xdr:twoCellAnchor>
  <xdr:twoCellAnchor editAs="oneCell">
    <xdr:from>
      <xdr:col>20</xdr:col>
      <xdr:colOff>57150</xdr:colOff>
      <xdr:row>91</xdr:row>
      <xdr:rowOff>123825</xdr:rowOff>
    </xdr:from>
    <xdr:to>
      <xdr:col>20</xdr:col>
      <xdr:colOff>666750</xdr:colOff>
      <xdr:row>91</xdr:row>
      <xdr:rowOff>361950</xdr:rowOff>
    </xdr:to>
    <xdr:pic>
      <xdr:nvPicPr>
        <xdr:cNvPr id="25" name="AdCh12"/>
        <xdr:cNvPicPr preferRelativeResize="1">
          <a:picLocks noChangeAspect="1"/>
        </xdr:cNvPicPr>
      </xdr:nvPicPr>
      <xdr:blipFill>
        <a:blip r:embed="rId25"/>
        <a:stretch>
          <a:fillRect/>
        </a:stretch>
      </xdr:blipFill>
      <xdr:spPr>
        <a:xfrm>
          <a:off x="14401800" y="16259175"/>
          <a:ext cx="609600" cy="238125"/>
        </a:xfrm>
        <a:prstGeom prst="rect">
          <a:avLst/>
        </a:prstGeom>
        <a:noFill/>
        <a:ln w="9525" cmpd="sng">
          <a:noFill/>
        </a:ln>
      </xdr:spPr>
    </xdr:pic>
    <xdr:clientData/>
  </xdr:twoCellAnchor>
  <xdr:twoCellAnchor editAs="oneCell">
    <xdr:from>
      <xdr:col>20</xdr:col>
      <xdr:colOff>676275</xdr:colOff>
      <xdr:row>91</xdr:row>
      <xdr:rowOff>123825</xdr:rowOff>
    </xdr:from>
    <xdr:to>
      <xdr:col>20</xdr:col>
      <xdr:colOff>1285875</xdr:colOff>
      <xdr:row>91</xdr:row>
      <xdr:rowOff>361950</xdr:rowOff>
    </xdr:to>
    <xdr:pic>
      <xdr:nvPicPr>
        <xdr:cNvPr id="26" name="DelCh12"/>
        <xdr:cNvPicPr preferRelativeResize="1">
          <a:picLocks noChangeAspect="1"/>
        </xdr:cNvPicPr>
      </xdr:nvPicPr>
      <xdr:blipFill>
        <a:blip r:embed="rId26"/>
        <a:stretch>
          <a:fillRect/>
        </a:stretch>
      </xdr:blipFill>
      <xdr:spPr>
        <a:xfrm>
          <a:off x="15020925" y="16259175"/>
          <a:ext cx="609600" cy="238125"/>
        </a:xfrm>
        <a:prstGeom prst="rect">
          <a:avLst/>
        </a:prstGeom>
        <a:noFill/>
        <a:ln w="9525" cmpd="sng">
          <a:noFill/>
        </a:ln>
      </xdr:spPr>
    </xdr:pic>
    <xdr:clientData/>
  </xdr:twoCellAnchor>
  <xdr:twoCellAnchor editAs="oneCell">
    <xdr:from>
      <xdr:col>20</xdr:col>
      <xdr:colOff>57150</xdr:colOff>
      <xdr:row>104</xdr:row>
      <xdr:rowOff>161925</xdr:rowOff>
    </xdr:from>
    <xdr:to>
      <xdr:col>20</xdr:col>
      <xdr:colOff>666750</xdr:colOff>
      <xdr:row>104</xdr:row>
      <xdr:rowOff>400050</xdr:rowOff>
    </xdr:to>
    <xdr:pic>
      <xdr:nvPicPr>
        <xdr:cNvPr id="27" name="AdCh14"/>
        <xdr:cNvPicPr preferRelativeResize="1">
          <a:picLocks noChangeAspect="1"/>
        </xdr:cNvPicPr>
      </xdr:nvPicPr>
      <xdr:blipFill>
        <a:blip r:embed="rId27"/>
        <a:stretch>
          <a:fillRect/>
        </a:stretch>
      </xdr:blipFill>
      <xdr:spPr>
        <a:xfrm>
          <a:off x="14401800" y="18573750"/>
          <a:ext cx="609600" cy="238125"/>
        </a:xfrm>
        <a:prstGeom prst="rect">
          <a:avLst/>
        </a:prstGeom>
        <a:noFill/>
        <a:ln w="9525" cmpd="sng">
          <a:noFill/>
        </a:ln>
      </xdr:spPr>
    </xdr:pic>
    <xdr:clientData/>
  </xdr:twoCellAnchor>
  <xdr:twoCellAnchor editAs="oneCell">
    <xdr:from>
      <xdr:col>20</xdr:col>
      <xdr:colOff>676275</xdr:colOff>
      <xdr:row>104</xdr:row>
      <xdr:rowOff>161925</xdr:rowOff>
    </xdr:from>
    <xdr:to>
      <xdr:col>20</xdr:col>
      <xdr:colOff>1285875</xdr:colOff>
      <xdr:row>104</xdr:row>
      <xdr:rowOff>400050</xdr:rowOff>
    </xdr:to>
    <xdr:pic>
      <xdr:nvPicPr>
        <xdr:cNvPr id="28" name="DelCh14"/>
        <xdr:cNvPicPr preferRelativeResize="1">
          <a:picLocks noChangeAspect="1"/>
        </xdr:cNvPicPr>
      </xdr:nvPicPr>
      <xdr:blipFill>
        <a:blip r:embed="rId28"/>
        <a:stretch>
          <a:fillRect/>
        </a:stretch>
      </xdr:blipFill>
      <xdr:spPr>
        <a:xfrm>
          <a:off x="15020925" y="18573750"/>
          <a:ext cx="609600" cy="238125"/>
        </a:xfrm>
        <a:prstGeom prst="rect">
          <a:avLst/>
        </a:prstGeom>
        <a:noFill/>
        <a:ln w="9525" cmpd="sng">
          <a:noFill/>
        </a:ln>
      </xdr:spPr>
    </xdr:pic>
    <xdr:clientData/>
  </xdr:twoCellAnchor>
  <xdr:twoCellAnchor editAs="oneCell">
    <xdr:from>
      <xdr:col>20</xdr:col>
      <xdr:colOff>57150</xdr:colOff>
      <xdr:row>112</xdr:row>
      <xdr:rowOff>161925</xdr:rowOff>
    </xdr:from>
    <xdr:to>
      <xdr:col>20</xdr:col>
      <xdr:colOff>666750</xdr:colOff>
      <xdr:row>112</xdr:row>
      <xdr:rowOff>400050</xdr:rowOff>
    </xdr:to>
    <xdr:pic>
      <xdr:nvPicPr>
        <xdr:cNvPr id="29" name="AdCh15"/>
        <xdr:cNvPicPr preferRelativeResize="1">
          <a:picLocks noChangeAspect="1"/>
        </xdr:cNvPicPr>
      </xdr:nvPicPr>
      <xdr:blipFill>
        <a:blip r:embed="rId29"/>
        <a:stretch>
          <a:fillRect/>
        </a:stretch>
      </xdr:blipFill>
      <xdr:spPr>
        <a:xfrm>
          <a:off x="14401800" y="19954875"/>
          <a:ext cx="609600" cy="238125"/>
        </a:xfrm>
        <a:prstGeom prst="rect">
          <a:avLst/>
        </a:prstGeom>
        <a:noFill/>
        <a:ln w="9525" cmpd="sng">
          <a:noFill/>
        </a:ln>
      </xdr:spPr>
    </xdr:pic>
    <xdr:clientData/>
  </xdr:twoCellAnchor>
  <xdr:twoCellAnchor editAs="oneCell">
    <xdr:from>
      <xdr:col>20</xdr:col>
      <xdr:colOff>676275</xdr:colOff>
      <xdr:row>112</xdr:row>
      <xdr:rowOff>161925</xdr:rowOff>
    </xdr:from>
    <xdr:to>
      <xdr:col>20</xdr:col>
      <xdr:colOff>1285875</xdr:colOff>
      <xdr:row>112</xdr:row>
      <xdr:rowOff>400050</xdr:rowOff>
    </xdr:to>
    <xdr:pic>
      <xdr:nvPicPr>
        <xdr:cNvPr id="30" name="DelCh15"/>
        <xdr:cNvPicPr preferRelativeResize="1">
          <a:picLocks noChangeAspect="1"/>
        </xdr:cNvPicPr>
      </xdr:nvPicPr>
      <xdr:blipFill>
        <a:blip r:embed="rId30"/>
        <a:stretch>
          <a:fillRect/>
        </a:stretch>
      </xdr:blipFill>
      <xdr:spPr>
        <a:xfrm>
          <a:off x="15020925" y="19954875"/>
          <a:ext cx="609600" cy="238125"/>
        </a:xfrm>
        <a:prstGeom prst="rect">
          <a:avLst/>
        </a:prstGeom>
        <a:noFill/>
        <a:ln w="9525" cmpd="sng">
          <a:noFill/>
        </a:ln>
      </xdr:spPr>
    </xdr:pic>
    <xdr:clientData/>
  </xdr:twoCellAnchor>
  <xdr:twoCellAnchor editAs="oneCell">
    <xdr:from>
      <xdr:col>20</xdr:col>
      <xdr:colOff>57150</xdr:colOff>
      <xdr:row>121</xdr:row>
      <xdr:rowOff>133350</xdr:rowOff>
    </xdr:from>
    <xdr:to>
      <xdr:col>20</xdr:col>
      <xdr:colOff>666750</xdr:colOff>
      <xdr:row>121</xdr:row>
      <xdr:rowOff>371475</xdr:rowOff>
    </xdr:to>
    <xdr:pic>
      <xdr:nvPicPr>
        <xdr:cNvPr id="31" name="AdCh16"/>
        <xdr:cNvPicPr preferRelativeResize="1">
          <a:picLocks noChangeAspect="1"/>
        </xdr:cNvPicPr>
      </xdr:nvPicPr>
      <xdr:blipFill>
        <a:blip r:embed="rId31"/>
        <a:stretch>
          <a:fillRect/>
        </a:stretch>
      </xdr:blipFill>
      <xdr:spPr>
        <a:xfrm>
          <a:off x="14401800" y="21469350"/>
          <a:ext cx="609600" cy="238125"/>
        </a:xfrm>
        <a:prstGeom prst="rect">
          <a:avLst/>
        </a:prstGeom>
        <a:noFill/>
        <a:ln w="9525" cmpd="sng">
          <a:noFill/>
        </a:ln>
      </xdr:spPr>
    </xdr:pic>
    <xdr:clientData/>
  </xdr:twoCellAnchor>
  <xdr:twoCellAnchor editAs="oneCell">
    <xdr:from>
      <xdr:col>20</xdr:col>
      <xdr:colOff>676275</xdr:colOff>
      <xdr:row>121</xdr:row>
      <xdr:rowOff>133350</xdr:rowOff>
    </xdr:from>
    <xdr:to>
      <xdr:col>20</xdr:col>
      <xdr:colOff>1285875</xdr:colOff>
      <xdr:row>121</xdr:row>
      <xdr:rowOff>371475</xdr:rowOff>
    </xdr:to>
    <xdr:pic>
      <xdr:nvPicPr>
        <xdr:cNvPr id="32" name="DelCh16"/>
        <xdr:cNvPicPr preferRelativeResize="1">
          <a:picLocks noChangeAspect="1"/>
        </xdr:cNvPicPr>
      </xdr:nvPicPr>
      <xdr:blipFill>
        <a:blip r:embed="rId32"/>
        <a:stretch>
          <a:fillRect/>
        </a:stretch>
      </xdr:blipFill>
      <xdr:spPr>
        <a:xfrm>
          <a:off x="15020925" y="21469350"/>
          <a:ext cx="609600" cy="238125"/>
        </a:xfrm>
        <a:prstGeom prst="rect">
          <a:avLst/>
        </a:prstGeom>
        <a:noFill/>
        <a:ln w="9525" cmpd="sng">
          <a:noFill/>
        </a:ln>
      </xdr:spPr>
    </xdr:pic>
    <xdr:clientData/>
  </xdr:twoCellAnchor>
  <xdr:twoCellAnchor editAs="oneCell">
    <xdr:from>
      <xdr:col>20</xdr:col>
      <xdr:colOff>57150</xdr:colOff>
      <xdr:row>127</xdr:row>
      <xdr:rowOff>161925</xdr:rowOff>
    </xdr:from>
    <xdr:to>
      <xdr:col>20</xdr:col>
      <xdr:colOff>666750</xdr:colOff>
      <xdr:row>127</xdr:row>
      <xdr:rowOff>400050</xdr:rowOff>
    </xdr:to>
    <xdr:pic>
      <xdr:nvPicPr>
        <xdr:cNvPr id="33" name="AdCh17"/>
        <xdr:cNvPicPr preferRelativeResize="1">
          <a:picLocks noChangeAspect="1"/>
        </xdr:cNvPicPr>
      </xdr:nvPicPr>
      <xdr:blipFill>
        <a:blip r:embed="rId33"/>
        <a:stretch>
          <a:fillRect/>
        </a:stretch>
      </xdr:blipFill>
      <xdr:spPr>
        <a:xfrm>
          <a:off x="14401800" y="22555200"/>
          <a:ext cx="609600" cy="238125"/>
        </a:xfrm>
        <a:prstGeom prst="rect">
          <a:avLst/>
        </a:prstGeom>
        <a:noFill/>
        <a:ln w="9525" cmpd="sng">
          <a:noFill/>
        </a:ln>
      </xdr:spPr>
    </xdr:pic>
    <xdr:clientData/>
  </xdr:twoCellAnchor>
  <xdr:twoCellAnchor editAs="oneCell">
    <xdr:from>
      <xdr:col>20</xdr:col>
      <xdr:colOff>676275</xdr:colOff>
      <xdr:row>127</xdr:row>
      <xdr:rowOff>161925</xdr:rowOff>
    </xdr:from>
    <xdr:to>
      <xdr:col>20</xdr:col>
      <xdr:colOff>1285875</xdr:colOff>
      <xdr:row>127</xdr:row>
      <xdr:rowOff>400050</xdr:rowOff>
    </xdr:to>
    <xdr:pic>
      <xdr:nvPicPr>
        <xdr:cNvPr id="34" name="DelCh17"/>
        <xdr:cNvPicPr preferRelativeResize="1">
          <a:picLocks noChangeAspect="1"/>
        </xdr:cNvPicPr>
      </xdr:nvPicPr>
      <xdr:blipFill>
        <a:blip r:embed="rId34"/>
        <a:stretch>
          <a:fillRect/>
        </a:stretch>
      </xdr:blipFill>
      <xdr:spPr>
        <a:xfrm>
          <a:off x="15020925" y="22555200"/>
          <a:ext cx="609600" cy="238125"/>
        </a:xfrm>
        <a:prstGeom prst="rect">
          <a:avLst/>
        </a:prstGeom>
        <a:noFill/>
        <a:ln w="9525" cmpd="sng">
          <a:noFill/>
        </a:ln>
      </xdr:spPr>
    </xdr:pic>
    <xdr:clientData/>
  </xdr:twoCellAnchor>
  <xdr:twoCellAnchor editAs="oneCell">
    <xdr:from>
      <xdr:col>20</xdr:col>
      <xdr:colOff>57150</xdr:colOff>
      <xdr:row>133</xdr:row>
      <xdr:rowOff>161925</xdr:rowOff>
    </xdr:from>
    <xdr:to>
      <xdr:col>20</xdr:col>
      <xdr:colOff>666750</xdr:colOff>
      <xdr:row>133</xdr:row>
      <xdr:rowOff>400050</xdr:rowOff>
    </xdr:to>
    <xdr:pic>
      <xdr:nvPicPr>
        <xdr:cNvPr id="35" name="AdCh18"/>
        <xdr:cNvPicPr preferRelativeResize="1">
          <a:picLocks noChangeAspect="1"/>
        </xdr:cNvPicPr>
      </xdr:nvPicPr>
      <xdr:blipFill>
        <a:blip r:embed="rId35"/>
        <a:stretch>
          <a:fillRect/>
        </a:stretch>
      </xdr:blipFill>
      <xdr:spPr>
        <a:xfrm>
          <a:off x="14401800" y="23612475"/>
          <a:ext cx="609600" cy="238125"/>
        </a:xfrm>
        <a:prstGeom prst="rect">
          <a:avLst/>
        </a:prstGeom>
        <a:noFill/>
        <a:ln w="9525" cmpd="sng">
          <a:noFill/>
        </a:ln>
      </xdr:spPr>
    </xdr:pic>
    <xdr:clientData/>
  </xdr:twoCellAnchor>
  <xdr:twoCellAnchor editAs="oneCell">
    <xdr:from>
      <xdr:col>20</xdr:col>
      <xdr:colOff>676275</xdr:colOff>
      <xdr:row>133</xdr:row>
      <xdr:rowOff>161925</xdr:rowOff>
    </xdr:from>
    <xdr:to>
      <xdr:col>20</xdr:col>
      <xdr:colOff>1285875</xdr:colOff>
      <xdr:row>133</xdr:row>
      <xdr:rowOff>400050</xdr:rowOff>
    </xdr:to>
    <xdr:pic>
      <xdr:nvPicPr>
        <xdr:cNvPr id="36" name="DelCh18"/>
        <xdr:cNvPicPr preferRelativeResize="1">
          <a:picLocks noChangeAspect="1"/>
        </xdr:cNvPicPr>
      </xdr:nvPicPr>
      <xdr:blipFill>
        <a:blip r:embed="rId36"/>
        <a:stretch>
          <a:fillRect/>
        </a:stretch>
      </xdr:blipFill>
      <xdr:spPr>
        <a:xfrm>
          <a:off x="15020925" y="23612475"/>
          <a:ext cx="609600" cy="238125"/>
        </a:xfrm>
        <a:prstGeom prst="rect">
          <a:avLst/>
        </a:prstGeom>
        <a:noFill/>
        <a:ln w="9525" cmpd="sng">
          <a:noFill/>
        </a:ln>
      </xdr:spPr>
    </xdr:pic>
    <xdr:clientData/>
  </xdr:twoCellAnchor>
  <xdr:twoCellAnchor editAs="oneCell">
    <xdr:from>
      <xdr:col>20</xdr:col>
      <xdr:colOff>57150</xdr:colOff>
      <xdr:row>139</xdr:row>
      <xdr:rowOff>161925</xdr:rowOff>
    </xdr:from>
    <xdr:to>
      <xdr:col>20</xdr:col>
      <xdr:colOff>666750</xdr:colOff>
      <xdr:row>139</xdr:row>
      <xdr:rowOff>400050</xdr:rowOff>
    </xdr:to>
    <xdr:pic>
      <xdr:nvPicPr>
        <xdr:cNvPr id="37" name="AdCh19"/>
        <xdr:cNvPicPr preferRelativeResize="1">
          <a:picLocks noChangeAspect="1"/>
        </xdr:cNvPicPr>
      </xdr:nvPicPr>
      <xdr:blipFill>
        <a:blip r:embed="rId37"/>
        <a:stretch>
          <a:fillRect/>
        </a:stretch>
      </xdr:blipFill>
      <xdr:spPr>
        <a:xfrm>
          <a:off x="14401800" y="24669750"/>
          <a:ext cx="609600" cy="238125"/>
        </a:xfrm>
        <a:prstGeom prst="rect">
          <a:avLst/>
        </a:prstGeom>
        <a:noFill/>
        <a:ln w="9525" cmpd="sng">
          <a:noFill/>
        </a:ln>
      </xdr:spPr>
    </xdr:pic>
    <xdr:clientData/>
  </xdr:twoCellAnchor>
  <xdr:twoCellAnchor editAs="oneCell">
    <xdr:from>
      <xdr:col>20</xdr:col>
      <xdr:colOff>676275</xdr:colOff>
      <xdr:row>139</xdr:row>
      <xdr:rowOff>161925</xdr:rowOff>
    </xdr:from>
    <xdr:to>
      <xdr:col>20</xdr:col>
      <xdr:colOff>1285875</xdr:colOff>
      <xdr:row>139</xdr:row>
      <xdr:rowOff>400050</xdr:rowOff>
    </xdr:to>
    <xdr:pic>
      <xdr:nvPicPr>
        <xdr:cNvPr id="38" name="DelCh19"/>
        <xdr:cNvPicPr preferRelativeResize="1">
          <a:picLocks noChangeAspect="1"/>
        </xdr:cNvPicPr>
      </xdr:nvPicPr>
      <xdr:blipFill>
        <a:blip r:embed="rId38"/>
        <a:stretch>
          <a:fillRect/>
        </a:stretch>
      </xdr:blipFill>
      <xdr:spPr>
        <a:xfrm>
          <a:off x="15020925" y="24669750"/>
          <a:ext cx="609600" cy="238125"/>
        </a:xfrm>
        <a:prstGeom prst="rect">
          <a:avLst/>
        </a:prstGeom>
        <a:noFill/>
        <a:ln w="9525" cmpd="sng">
          <a:noFill/>
        </a:ln>
      </xdr:spPr>
    </xdr:pic>
    <xdr:clientData/>
  </xdr:twoCellAnchor>
  <xdr:twoCellAnchor editAs="oneCell">
    <xdr:from>
      <xdr:col>20</xdr:col>
      <xdr:colOff>57150</xdr:colOff>
      <xdr:row>145</xdr:row>
      <xdr:rowOff>161925</xdr:rowOff>
    </xdr:from>
    <xdr:to>
      <xdr:col>20</xdr:col>
      <xdr:colOff>666750</xdr:colOff>
      <xdr:row>145</xdr:row>
      <xdr:rowOff>400050</xdr:rowOff>
    </xdr:to>
    <xdr:pic>
      <xdr:nvPicPr>
        <xdr:cNvPr id="39" name="AdCh20"/>
        <xdr:cNvPicPr preferRelativeResize="1">
          <a:picLocks noChangeAspect="1"/>
        </xdr:cNvPicPr>
      </xdr:nvPicPr>
      <xdr:blipFill>
        <a:blip r:embed="rId39"/>
        <a:stretch>
          <a:fillRect/>
        </a:stretch>
      </xdr:blipFill>
      <xdr:spPr>
        <a:xfrm>
          <a:off x="14401800" y="25727025"/>
          <a:ext cx="609600" cy="238125"/>
        </a:xfrm>
        <a:prstGeom prst="rect">
          <a:avLst/>
        </a:prstGeom>
        <a:noFill/>
        <a:ln w="9525" cmpd="sng">
          <a:noFill/>
        </a:ln>
      </xdr:spPr>
    </xdr:pic>
    <xdr:clientData/>
  </xdr:twoCellAnchor>
  <xdr:twoCellAnchor editAs="oneCell">
    <xdr:from>
      <xdr:col>20</xdr:col>
      <xdr:colOff>676275</xdr:colOff>
      <xdr:row>145</xdr:row>
      <xdr:rowOff>161925</xdr:rowOff>
    </xdr:from>
    <xdr:to>
      <xdr:col>20</xdr:col>
      <xdr:colOff>1285875</xdr:colOff>
      <xdr:row>145</xdr:row>
      <xdr:rowOff>400050</xdr:rowOff>
    </xdr:to>
    <xdr:pic>
      <xdr:nvPicPr>
        <xdr:cNvPr id="40" name="DelCh20"/>
        <xdr:cNvPicPr preferRelativeResize="1">
          <a:picLocks noChangeAspect="1"/>
        </xdr:cNvPicPr>
      </xdr:nvPicPr>
      <xdr:blipFill>
        <a:blip r:embed="rId40"/>
        <a:stretch>
          <a:fillRect/>
        </a:stretch>
      </xdr:blipFill>
      <xdr:spPr>
        <a:xfrm>
          <a:off x="15020925" y="25727025"/>
          <a:ext cx="609600" cy="238125"/>
        </a:xfrm>
        <a:prstGeom prst="rect">
          <a:avLst/>
        </a:prstGeom>
        <a:noFill/>
        <a:ln w="9525" cmpd="sng">
          <a:noFill/>
        </a:ln>
      </xdr:spPr>
    </xdr:pic>
    <xdr:clientData/>
  </xdr:twoCellAnchor>
  <xdr:twoCellAnchor editAs="oneCell">
    <xdr:from>
      <xdr:col>20</xdr:col>
      <xdr:colOff>57150</xdr:colOff>
      <xdr:row>153</xdr:row>
      <xdr:rowOff>161925</xdr:rowOff>
    </xdr:from>
    <xdr:to>
      <xdr:col>20</xdr:col>
      <xdr:colOff>666750</xdr:colOff>
      <xdr:row>153</xdr:row>
      <xdr:rowOff>400050</xdr:rowOff>
    </xdr:to>
    <xdr:pic>
      <xdr:nvPicPr>
        <xdr:cNvPr id="41" name="AdCh21"/>
        <xdr:cNvPicPr preferRelativeResize="1">
          <a:picLocks noChangeAspect="1"/>
        </xdr:cNvPicPr>
      </xdr:nvPicPr>
      <xdr:blipFill>
        <a:blip r:embed="rId41"/>
        <a:stretch>
          <a:fillRect/>
        </a:stretch>
      </xdr:blipFill>
      <xdr:spPr>
        <a:xfrm>
          <a:off x="14401800" y="27108150"/>
          <a:ext cx="609600" cy="238125"/>
        </a:xfrm>
        <a:prstGeom prst="rect">
          <a:avLst/>
        </a:prstGeom>
        <a:noFill/>
        <a:ln w="9525" cmpd="sng">
          <a:noFill/>
        </a:ln>
      </xdr:spPr>
    </xdr:pic>
    <xdr:clientData/>
  </xdr:twoCellAnchor>
  <xdr:twoCellAnchor editAs="oneCell">
    <xdr:from>
      <xdr:col>20</xdr:col>
      <xdr:colOff>676275</xdr:colOff>
      <xdr:row>153</xdr:row>
      <xdr:rowOff>161925</xdr:rowOff>
    </xdr:from>
    <xdr:to>
      <xdr:col>20</xdr:col>
      <xdr:colOff>1285875</xdr:colOff>
      <xdr:row>153</xdr:row>
      <xdr:rowOff>400050</xdr:rowOff>
    </xdr:to>
    <xdr:pic>
      <xdr:nvPicPr>
        <xdr:cNvPr id="42" name="DelCh21"/>
        <xdr:cNvPicPr preferRelativeResize="1">
          <a:picLocks noChangeAspect="1"/>
        </xdr:cNvPicPr>
      </xdr:nvPicPr>
      <xdr:blipFill>
        <a:blip r:embed="rId42"/>
        <a:stretch>
          <a:fillRect/>
        </a:stretch>
      </xdr:blipFill>
      <xdr:spPr>
        <a:xfrm>
          <a:off x="15020925" y="27108150"/>
          <a:ext cx="609600" cy="238125"/>
        </a:xfrm>
        <a:prstGeom prst="rect">
          <a:avLst/>
        </a:prstGeom>
        <a:noFill/>
        <a:ln w="9525" cmpd="sng">
          <a:noFill/>
        </a:ln>
      </xdr:spPr>
    </xdr:pic>
    <xdr:clientData/>
  </xdr:twoCellAnchor>
  <xdr:twoCellAnchor editAs="oneCell">
    <xdr:from>
      <xdr:col>20</xdr:col>
      <xdr:colOff>57150</xdr:colOff>
      <xdr:row>159</xdr:row>
      <xdr:rowOff>161925</xdr:rowOff>
    </xdr:from>
    <xdr:to>
      <xdr:col>20</xdr:col>
      <xdr:colOff>666750</xdr:colOff>
      <xdr:row>159</xdr:row>
      <xdr:rowOff>400050</xdr:rowOff>
    </xdr:to>
    <xdr:pic>
      <xdr:nvPicPr>
        <xdr:cNvPr id="43" name="AdCh22"/>
        <xdr:cNvPicPr preferRelativeResize="1">
          <a:picLocks noChangeAspect="1"/>
        </xdr:cNvPicPr>
      </xdr:nvPicPr>
      <xdr:blipFill>
        <a:blip r:embed="rId43"/>
        <a:stretch>
          <a:fillRect/>
        </a:stretch>
      </xdr:blipFill>
      <xdr:spPr>
        <a:xfrm>
          <a:off x="14401800" y="28165425"/>
          <a:ext cx="609600" cy="238125"/>
        </a:xfrm>
        <a:prstGeom prst="rect">
          <a:avLst/>
        </a:prstGeom>
        <a:noFill/>
        <a:ln w="9525" cmpd="sng">
          <a:noFill/>
        </a:ln>
      </xdr:spPr>
    </xdr:pic>
    <xdr:clientData/>
  </xdr:twoCellAnchor>
  <xdr:twoCellAnchor editAs="oneCell">
    <xdr:from>
      <xdr:col>20</xdr:col>
      <xdr:colOff>676275</xdr:colOff>
      <xdr:row>159</xdr:row>
      <xdr:rowOff>161925</xdr:rowOff>
    </xdr:from>
    <xdr:to>
      <xdr:col>20</xdr:col>
      <xdr:colOff>1285875</xdr:colOff>
      <xdr:row>159</xdr:row>
      <xdr:rowOff>400050</xdr:rowOff>
    </xdr:to>
    <xdr:pic>
      <xdr:nvPicPr>
        <xdr:cNvPr id="44" name="DelCh22"/>
        <xdr:cNvPicPr preferRelativeResize="1">
          <a:picLocks noChangeAspect="1"/>
        </xdr:cNvPicPr>
      </xdr:nvPicPr>
      <xdr:blipFill>
        <a:blip r:embed="rId44"/>
        <a:stretch>
          <a:fillRect/>
        </a:stretch>
      </xdr:blipFill>
      <xdr:spPr>
        <a:xfrm>
          <a:off x="15020925" y="28165425"/>
          <a:ext cx="609600" cy="238125"/>
        </a:xfrm>
        <a:prstGeom prst="rect">
          <a:avLst/>
        </a:prstGeom>
        <a:noFill/>
        <a:ln w="9525" cmpd="sng">
          <a:noFill/>
        </a:ln>
      </xdr:spPr>
    </xdr:pic>
    <xdr:clientData/>
  </xdr:twoCellAnchor>
  <xdr:twoCellAnchor editAs="oneCell">
    <xdr:from>
      <xdr:col>20</xdr:col>
      <xdr:colOff>57150</xdr:colOff>
      <xdr:row>167</xdr:row>
      <xdr:rowOff>142875</xdr:rowOff>
    </xdr:from>
    <xdr:to>
      <xdr:col>20</xdr:col>
      <xdr:colOff>666750</xdr:colOff>
      <xdr:row>167</xdr:row>
      <xdr:rowOff>381000</xdr:rowOff>
    </xdr:to>
    <xdr:pic>
      <xdr:nvPicPr>
        <xdr:cNvPr id="45" name="AdCh23"/>
        <xdr:cNvPicPr preferRelativeResize="1">
          <a:picLocks noChangeAspect="1"/>
        </xdr:cNvPicPr>
      </xdr:nvPicPr>
      <xdr:blipFill>
        <a:blip r:embed="rId45"/>
        <a:stretch>
          <a:fillRect/>
        </a:stretch>
      </xdr:blipFill>
      <xdr:spPr>
        <a:xfrm>
          <a:off x="14401800" y="29527500"/>
          <a:ext cx="609600" cy="238125"/>
        </a:xfrm>
        <a:prstGeom prst="rect">
          <a:avLst/>
        </a:prstGeom>
        <a:noFill/>
        <a:ln w="9525" cmpd="sng">
          <a:noFill/>
        </a:ln>
      </xdr:spPr>
    </xdr:pic>
    <xdr:clientData/>
  </xdr:twoCellAnchor>
  <xdr:twoCellAnchor editAs="oneCell">
    <xdr:from>
      <xdr:col>20</xdr:col>
      <xdr:colOff>676275</xdr:colOff>
      <xdr:row>167</xdr:row>
      <xdr:rowOff>142875</xdr:rowOff>
    </xdr:from>
    <xdr:to>
      <xdr:col>20</xdr:col>
      <xdr:colOff>1285875</xdr:colOff>
      <xdr:row>167</xdr:row>
      <xdr:rowOff>381000</xdr:rowOff>
    </xdr:to>
    <xdr:pic>
      <xdr:nvPicPr>
        <xdr:cNvPr id="46" name="DelCh23"/>
        <xdr:cNvPicPr preferRelativeResize="1">
          <a:picLocks noChangeAspect="1"/>
        </xdr:cNvPicPr>
      </xdr:nvPicPr>
      <xdr:blipFill>
        <a:blip r:embed="rId46"/>
        <a:stretch>
          <a:fillRect/>
        </a:stretch>
      </xdr:blipFill>
      <xdr:spPr>
        <a:xfrm>
          <a:off x="15020925" y="29527500"/>
          <a:ext cx="60960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B1:L26"/>
  <sheetViews>
    <sheetView showRowColHeaders="0" zoomScale="145" zoomScaleNormal="145" zoomScaleSheetLayoutView="130" zoomScalePageLayoutView="0" workbookViewId="0" topLeftCell="A4">
      <selection activeCell="A1" sqref="A1"/>
    </sheetView>
  </sheetViews>
  <sheetFormatPr defaultColWidth="9.140625" defaultRowHeight="12.75"/>
  <cols>
    <col min="1" max="1" width="2.28125" style="87" customWidth="1"/>
    <col min="2" max="2" width="5.28125" style="87" customWidth="1"/>
    <col min="3" max="3" width="26.57421875" style="87" customWidth="1"/>
    <col min="4" max="4" width="10.7109375" style="87" customWidth="1"/>
    <col min="5" max="5" width="13.421875" style="87" customWidth="1"/>
    <col min="6" max="6" width="4.421875" style="87" customWidth="1"/>
    <col min="7" max="7" width="4.28125" style="87" customWidth="1"/>
    <col min="8" max="8" width="3.140625" style="87" customWidth="1"/>
    <col min="9" max="11" width="9.140625" style="87" customWidth="1"/>
    <col min="12" max="12" width="5.57421875" style="87" customWidth="1"/>
    <col min="13" max="16384" width="9.140625" style="87" customWidth="1"/>
  </cols>
  <sheetData>
    <row r="1" spans="2:12" ht="12.75">
      <c r="B1" s="45"/>
      <c r="C1" s="45"/>
      <c r="D1" s="45"/>
      <c r="E1" s="45"/>
      <c r="F1" s="45"/>
      <c r="G1" s="45"/>
      <c r="H1" s="45"/>
      <c r="I1" s="45"/>
      <c r="J1" s="45"/>
      <c r="K1" s="45"/>
      <c r="L1" s="45"/>
    </row>
    <row r="2" spans="2:12" ht="23.25">
      <c r="B2" s="82" t="s">
        <v>38</v>
      </c>
      <c r="C2" s="45"/>
      <c r="D2" s="45"/>
      <c r="E2" s="45"/>
      <c r="F2" s="45"/>
      <c r="G2" s="45"/>
      <c r="H2" s="45"/>
      <c r="I2" s="45"/>
      <c r="J2" s="45"/>
      <c r="K2" s="45"/>
      <c r="L2" s="45"/>
    </row>
    <row r="3" spans="2:12" ht="12.75">
      <c r="B3" s="45"/>
      <c r="C3" s="45"/>
      <c r="D3" s="45"/>
      <c r="E3" s="45"/>
      <c r="F3" s="45"/>
      <c r="G3" s="45"/>
      <c r="H3" s="45"/>
      <c r="I3" s="45"/>
      <c r="J3" s="45"/>
      <c r="K3" s="45"/>
      <c r="L3" s="45"/>
    </row>
    <row r="4" spans="2:12" ht="43.5" customHeight="1">
      <c r="B4" s="92" t="s">
        <v>114</v>
      </c>
      <c r="C4" s="92"/>
      <c r="D4" s="92"/>
      <c r="E4" s="92"/>
      <c r="F4" s="92"/>
      <c r="G4" s="92"/>
      <c r="H4" s="92"/>
      <c r="I4" s="92"/>
      <c r="J4" s="92"/>
      <c r="K4" s="45"/>
      <c r="L4" s="45"/>
    </row>
    <row r="5" spans="2:12" ht="15" customHeight="1">
      <c r="B5" s="83"/>
      <c r="C5" s="83"/>
      <c r="D5" s="83"/>
      <c r="E5" s="83"/>
      <c r="F5" s="83"/>
      <c r="G5" s="83"/>
      <c r="H5" s="83"/>
      <c r="I5" s="83"/>
      <c r="J5" s="83"/>
      <c r="K5" s="45"/>
      <c r="L5" s="45"/>
    </row>
    <row r="6" spans="2:12" ht="57.75" customHeight="1">
      <c r="B6" s="94" t="s">
        <v>110</v>
      </c>
      <c r="C6" s="94"/>
      <c r="D6" s="94"/>
      <c r="E6" s="94"/>
      <c r="F6" s="94"/>
      <c r="G6" s="94"/>
      <c r="H6" s="94"/>
      <c r="I6" s="94"/>
      <c r="J6" s="94"/>
      <c r="K6" s="45"/>
      <c r="L6" s="45"/>
    </row>
    <row r="7" spans="2:12" ht="12.75">
      <c r="B7" s="85"/>
      <c r="C7" s="84"/>
      <c r="D7" s="84"/>
      <c r="E7" s="84"/>
      <c r="F7" s="84"/>
      <c r="G7" s="84"/>
      <c r="H7" s="84"/>
      <c r="I7" s="84"/>
      <c r="J7" s="84"/>
      <c r="K7" s="45"/>
      <c r="L7" s="45"/>
    </row>
    <row r="8" spans="2:12" ht="59.25" customHeight="1">
      <c r="B8" s="92" t="s">
        <v>115</v>
      </c>
      <c r="C8" s="92"/>
      <c r="D8" s="92"/>
      <c r="E8" s="92"/>
      <c r="F8" s="92"/>
      <c r="G8" s="92"/>
      <c r="H8" s="92"/>
      <c r="I8" s="92"/>
      <c r="J8" s="92"/>
      <c r="K8" s="45"/>
      <c r="L8" s="45"/>
    </row>
    <row r="9" spans="2:12" ht="15" customHeight="1">
      <c r="B9" s="83"/>
      <c r="C9" s="83"/>
      <c r="D9" s="83"/>
      <c r="E9" s="83"/>
      <c r="F9" s="83"/>
      <c r="G9" s="83"/>
      <c r="H9" s="83"/>
      <c r="I9" s="83"/>
      <c r="J9" s="83"/>
      <c r="K9" s="45"/>
      <c r="L9" s="45"/>
    </row>
    <row r="10" spans="2:12" ht="57" customHeight="1">
      <c r="B10" s="96" t="s">
        <v>116</v>
      </c>
      <c r="C10" s="96"/>
      <c r="D10" s="96"/>
      <c r="E10" s="96"/>
      <c r="F10" s="96"/>
      <c r="G10" s="96"/>
      <c r="H10" s="96"/>
      <c r="I10" s="96"/>
      <c r="J10" s="96"/>
      <c r="K10" s="45"/>
      <c r="L10" s="45"/>
    </row>
    <row r="11" spans="2:12" ht="12.75">
      <c r="B11" s="85"/>
      <c r="C11" s="84"/>
      <c r="D11" s="84"/>
      <c r="E11" s="84"/>
      <c r="F11" s="84"/>
      <c r="G11" s="84"/>
      <c r="H11" s="84"/>
      <c r="I11" s="84"/>
      <c r="J11" s="84"/>
      <c r="K11" s="45"/>
      <c r="L11" s="45"/>
    </row>
    <row r="12" spans="2:12" s="90" customFormat="1" ht="23.25" customHeight="1">
      <c r="B12" s="95" t="s">
        <v>109</v>
      </c>
      <c r="C12" s="95"/>
      <c r="D12" s="95"/>
      <c r="E12" s="95"/>
      <c r="F12" s="95"/>
      <c r="G12" s="95"/>
      <c r="H12" s="95"/>
      <c r="I12" s="95"/>
      <c r="J12" s="95"/>
      <c r="K12" s="88">
        <v>0</v>
      </c>
      <c r="L12" s="89"/>
    </row>
    <row r="13" spans="2:12" ht="12.75">
      <c r="B13" s="85"/>
      <c r="C13" s="84"/>
      <c r="D13" s="84"/>
      <c r="E13" s="84"/>
      <c r="F13" s="84"/>
      <c r="G13" s="84"/>
      <c r="H13" s="84"/>
      <c r="I13" s="84"/>
      <c r="J13" s="84"/>
      <c r="K13" s="45"/>
      <c r="L13" s="45"/>
    </row>
    <row r="14" spans="2:12" ht="27" customHeight="1">
      <c r="B14" s="93" t="s">
        <v>88</v>
      </c>
      <c r="C14" s="93"/>
      <c r="D14" s="93"/>
      <c r="E14" s="93"/>
      <c r="F14" s="93"/>
      <c r="G14" s="93"/>
      <c r="H14" s="93"/>
      <c r="I14" s="93"/>
      <c r="J14" s="93"/>
      <c r="K14" s="30" t="s">
        <v>84</v>
      </c>
      <c r="L14" s="45"/>
    </row>
    <row r="15" spans="2:12" ht="12.75">
      <c r="B15" s="86"/>
      <c r="C15" s="86"/>
      <c r="D15" s="86"/>
      <c r="E15" s="86"/>
      <c r="F15" s="86"/>
      <c r="G15" s="86"/>
      <c r="H15" s="86"/>
      <c r="I15" s="86"/>
      <c r="J15" s="86"/>
      <c r="K15" s="45"/>
      <c r="L15" s="45"/>
    </row>
    <row r="16" spans="2:12" ht="12.75">
      <c r="B16" s="97" t="s">
        <v>111</v>
      </c>
      <c r="C16" s="97"/>
      <c r="D16" s="97"/>
      <c r="E16" s="97"/>
      <c r="F16" s="97"/>
      <c r="G16" s="97"/>
      <c r="H16" s="97"/>
      <c r="I16" s="97"/>
      <c r="J16" s="97"/>
      <c r="K16" s="45"/>
      <c r="L16" s="45"/>
    </row>
    <row r="17" spans="2:12" ht="12.75">
      <c r="B17" s="46"/>
      <c r="C17" s="46"/>
      <c r="D17" s="46"/>
      <c r="E17" s="46"/>
      <c r="F17" s="46"/>
      <c r="G17" s="46"/>
      <c r="H17" s="46"/>
      <c r="I17" s="46"/>
      <c r="J17" s="46"/>
      <c r="K17" s="45"/>
      <c r="L17" s="45"/>
    </row>
    <row r="18" spans="2:12" ht="25.5" customHeight="1">
      <c r="B18" s="93" t="s">
        <v>112</v>
      </c>
      <c r="C18" s="93"/>
      <c r="D18" s="93"/>
      <c r="E18" s="93"/>
      <c r="F18" s="93"/>
      <c r="G18" s="93"/>
      <c r="H18" s="93"/>
      <c r="I18" s="93"/>
      <c r="J18" s="93"/>
      <c r="K18" s="61" t="s">
        <v>86</v>
      </c>
      <c r="L18" s="45"/>
    </row>
    <row r="19" spans="2:12" ht="12.75">
      <c r="B19" s="45"/>
      <c r="C19" s="45"/>
      <c r="D19" s="45"/>
      <c r="E19" s="45"/>
      <c r="F19" s="45"/>
      <c r="G19" s="45"/>
      <c r="H19" s="45"/>
      <c r="I19" s="45"/>
      <c r="J19" s="45"/>
      <c r="K19" s="45"/>
      <c r="L19" s="45"/>
    </row>
    <row r="20" spans="2:12" ht="25.5" customHeight="1">
      <c r="B20" s="93" t="s">
        <v>113</v>
      </c>
      <c r="C20" s="93"/>
      <c r="D20" s="93"/>
      <c r="E20" s="93"/>
      <c r="F20" s="93"/>
      <c r="G20" s="93"/>
      <c r="H20" s="93"/>
      <c r="I20" s="93"/>
      <c r="J20" s="93"/>
      <c r="K20" s="45"/>
      <c r="L20" s="45"/>
    </row>
    <row r="21" spans="2:12" ht="12.75">
      <c r="B21" s="45"/>
      <c r="C21" s="45"/>
      <c r="D21" s="45"/>
      <c r="E21" s="45"/>
      <c r="F21" s="45"/>
      <c r="G21" s="45"/>
      <c r="H21" s="45"/>
      <c r="I21" s="45"/>
      <c r="J21" s="45"/>
      <c r="K21" s="45"/>
      <c r="L21" s="45"/>
    </row>
    <row r="22" spans="2:12" ht="12.75">
      <c r="B22" s="45" t="s">
        <v>117</v>
      </c>
      <c r="C22" s="45"/>
      <c r="D22" s="45"/>
      <c r="E22" s="45"/>
      <c r="F22" s="45"/>
      <c r="G22" s="45"/>
      <c r="H22" s="45"/>
      <c r="I22" s="45"/>
      <c r="J22" s="45"/>
      <c r="K22" s="45"/>
      <c r="L22" s="45"/>
    </row>
    <row r="23" spans="2:12" ht="12.75">
      <c r="B23" s="45"/>
      <c r="C23" s="45"/>
      <c r="D23" s="45"/>
      <c r="E23" s="45"/>
      <c r="F23" s="45"/>
      <c r="G23" s="45"/>
      <c r="H23" s="45"/>
      <c r="I23" s="45"/>
      <c r="J23" s="45"/>
      <c r="K23" s="45"/>
      <c r="L23" s="45"/>
    </row>
    <row r="24" spans="2:12" ht="12.75">
      <c r="B24" s="94" t="s">
        <v>89</v>
      </c>
      <c r="C24" s="94"/>
      <c r="D24" s="94"/>
      <c r="E24" s="94"/>
      <c r="F24" s="94"/>
      <c r="G24" s="94"/>
      <c r="H24" s="94"/>
      <c r="I24" s="94"/>
      <c r="J24" s="94"/>
      <c r="K24" s="81"/>
      <c r="L24" s="45"/>
    </row>
    <row r="25" spans="2:12" ht="12.75">
      <c r="B25" s="45"/>
      <c r="C25" s="45"/>
      <c r="D25" s="45"/>
      <c r="E25" s="45"/>
      <c r="F25" s="45"/>
      <c r="G25" s="45"/>
      <c r="H25" s="45"/>
      <c r="I25" s="45"/>
      <c r="J25" s="45"/>
      <c r="K25" s="45"/>
      <c r="L25" s="45"/>
    </row>
    <row r="26" spans="2:12" ht="12.75">
      <c r="B26" s="45"/>
      <c r="C26" s="45"/>
      <c r="D26" s="45"/>
      <c r="E26" s="45"/>
      <c r="F26" s="45"/>
      <c r="G26" s="45"/>
      <c r="H26" s="45"/>
      <c r="I26" s="45"/>
      <c r="J26" s="45"/>
      <c r="K26" s="45"/>
      <c r="L26" s="45"/>
    </row>
  </sheetData>
  <sheetProtection password="CC3E" sheet="1" objects="1" scenarios="1"/>
  <mergeCells count="10">
    <mergeCell ref="B4:J4"/>
    <mergeCell ref="B18:J18"/>
    <mergeCell ref="B6:J6"/>
    <mergeCell ref="B24:J24"/>
    <mergeCell ref="B20:J20"/>
    <mergeCell ref="B12:J12"/>
    <mergeCell ref="B14:J14"/>
    <mergeCell ref="B8:J8"/>
    <mergeCell ref="B10:J10"/>
    <mergeCell ref="B16:J16"/>
  </mergeCells>
  <conditionalFormatting sqref="K14">
    <cfRule type="cellIs" priority="1" dxfId="0" operator="notEqual" stopIfTrue="1">
      <formula>"Select line"</formula>
    </cfRule>
  </conditionalFormatting>
  <dataValidations count="2">
    <dataValidation type="list" allowBlank="1" showInputMessage="1" showErrorMessage="1" sqref="K14">
      <formula1>sublinii1</formula1>
    </dataValidation>
    <dataValidation type="list" allowBlank="1" showInputMessage="1" showErrorMessage="1" sqref="K18">
      <formula1>"Yes,No"</formula1>
    </dataValidation>
  </dataValidations>
  <printOptions/>
  <pageMargins left="0.75" right="0.42" top="0.54" bottom="0.6" header="0.23" footer="0.31"/>
  <pageSetup horizontalDpi="600" verticalDpi="600" orientation="portrait" scale="91" r:id="rId2"/>
  <drawing r:id="rId1"/>
</worksheet>
</file>

<file path=xl/worksheets/sheet2.xml><?xml version="1.0" encoding="utf-8"?>
<worksheet xmlns="http://schemas.openxmlformats.org/spreadsheetml/2006/main" xmlns:r="http://schemas.openxmlformats.org/officeDocument/2006/relationships">
  <sheetPr codeName="Sheet2"/>
  <dimension ref="A2:B7"/>
  <sheetViews>
    <sheetView showRowColHeaders="0" zoomScalePageLayoutView="0" workbookViewId="0" topLeftCell="A1">
      <selection activeCell="B3" sqref="B3"/>
    </sheetView>
  </sheetViews>
  <sheetFormatPr defaultColWidth="9.140625" defaultRowHeight="12.75"/>
  <cols>
    <col min="1" max="1" width="12.8515625" style="2" customWidth="1"/>
    <col min="2" max="2" width="18.57421875" style="2" customWidth="1"/>
    <col min="3" max="16384" width="9.140625" style="2" customWidth="1"/>
  </cols>
  <sheetData>
    <row r="2" spans="1:2" ht="18">
      <c r="A2" s="66" t="s">
        <v>8</v>
      </c>
      <c r="B2" s="66" t="s">
        <v>28</v>
      </c>
    </row>
    <row r="3" spans="1:2" ht="18">
      <c r="A3" s="64" t="s">
        <v>23</v>
      </c>
      <c r="B3" s="65">
        <v>1</v>
      </c>
    </row>
    <row r="4" spans="1:2" ht="18">
      <c r="A4" s="64" t="s">
        <v>24</v>
      </c>
      <c r="B4" s="65">
        <v>1</v>
      </c>
    </row>
    <row r="5" spans="1:2" ht="18">
      <c r="A5" s="64" t="s">
        <v>25</v>
      </c>
      <c r="B5" s="65">
        <v>1</v>
      </c>
    </row>
    <row r="6" spans="1:2" ht="18">
      <c r="A6" s="64" t="s">
        <v>26</v>
      </c>
      <c r="B6" s="65">
        <v>1</v>
      </c>
    </row>
    <row r="7" spans="1:2" ht="18">
      <c r="A7" s="64" t="s">
        <v>27</v>
      </c>
      <c r="B7" s="65">
        <v>1</v>
      </c>
    </row>
  </sheetData>
  <sheetProtection password="CC3E"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A52"/>
  <sheetViews>
    <sheetView zoomScale="85" zoomScaleNormal="85" zoomScalePageLayoutView="0" workbookViewId="0" topLeftCell="A6">
      <selection activeCell="L20" sqref="L20"/>
    </sheetView>
  </sheetViews>
  <sheetFormatPr defaultColWidth="9.140625" defaultRowHeight="12.75"/>
  <cols>
    <col min="1" max="1" width="10.421875" style="3" customWidth="1"/>
    <col min="2" max="2" width="68.00390625" style="3" customWidth="1"/>
    <col min="3" max="8" width="20.57421875" style="29" customWidth="1"/>
    <col min="9" max="9" width="20.57421875" style="43" customWidth="1"/>
    <col min="10" max="10" width="12.28125" style="5" bestFit="1" customWidth="1"/>
    <col min="11" max="12" width="12.8515625" style="5" bestFit="1" customWidth="1"/>
    <col min="13" max="14" width="9.140625" style="5" customWidth="1"/>
    <col min="15" max="15" width="10.140625" style="5" bestFit="1" customWidth="1"/>
    <col min="16" max="16" width="14.140625" style="5" customWidth="1"/>
    <col min="17" max="26" width="9.140625" style="5" customWidth="1"/>
    <col min="27" max="27" width="10.421875" style="5" bestFit="1" customWidth="1"/>
    <col min="28" max="16384" width="9.140625" style="5" customWidth="1"/>
  </cols>
  <sheetData>
    <row r="1" spans="1:21" s="21" customFormat="1" ht="23.25" hidden="1">
      <c r="A1" s="36"/>
      <c r="B1" s="38"/>
      <c r="C1" s="39"/>
      <c r="D1" s="39"/>
      <c r="E1" s="17">
        <f>SUMIF(sublinii,$L1,raportat)</f>
        <v>0</v>
      </c>
      <c r="F1" s="118">
        <f>SUMIF(sublinii,$L1,validat)</f>
        <v>0</v>
      </c>
      <c r="G1" s="118">
        <f>D1+F1</f>
        <v>0</v>
      </c>
      <c r="H1" s="117">
        <f>C1-G1</f>
        <v>0</v>
      </c>
      <c r="I1" s="40"/>
      <c r="J1" s="35" t="b">
        <v>1</v>
      </c>
      <c r="K1" s="21" t="str">
        <f>CONCATENATE(A1," ",B1)</f>
        <v> </v>
      </c>
      <c r="T1" s="20"/>
      <c r="U1" s="20"/>
    </row>
    <row r="2" spans="1:21" s="21" customFormat="1" ht="23.25" hidden="1">
      <c r="A2" s="36" t="e">
        <f>IF(J1,CONCATENATE(LEFT(A1,FIND(".",A1,LEN(A1)-2)),MID(A1,FIND(".",A1,LEN(A1)-2)+1,2)+1),CONCATENATE(A1,".",1))</f>
        <v>#VALUE!</v>
      </c>
      <c r="B2" s="38"/>
      <c r="C2" s="39"/>
      <c r="D2" s="39"/>
      <c r="E2" s="17">
        <f>SUMIF(sublinii,$L2,raportat)</f>
        <v>0</v>
      </c>
      <c r="F2" s="118">
        <f>SUMIF(sublinii,$L2,validat)</f>
        <v>0</v>
      </c>
      <c r="G2" s="118">
        <f>D2+F2</f>
        <v>0</v>
      </c>
      <c r="H2" s="117">
        <f>C2-G2</f>
        <v>0</v>
      </c>
      <c r="I2" s="40"/>
      <c r="J2" s="35" t="b">
        <v>1</v>
      </c>
      <c r="K2" s="21" t="e">
        <f>CONCATENATE(A2," ",B2)</f>
        <v>#VALUE!</v>
      </c>
      <c r="L2" s="21" t="e">
        <f>CONCATENATE(A2," ",B2)</f>
        <v>#VALUE!</v>
      </c>
      <c r="T2" s="20"/>
      <c r="U2" s="20"/>
    </row>
    <row r="3" spans="1:27" s="21" customFormat="1" ht="23.25">
      <c r="A3" s="98" t="s">
        <v>34</v>
      </c>
      <c r="B3" s="98"/>
      <c r="C3" s="98"/>
      <c r="D3" s="98"/>
      <c r="E3" s="98"/>
      <c r="F3" s="98"/>
      <c r="G3" s="98"/>
      <c r="H3" s="98"/>
      <c r="I3" s="41"/>
      <c r="AA3" s="21" t="b">
        <v>0</v>
      </c>
    </row>
    <row r="4" spans="1:9" s="21" customFormat="1" ht="18">
      <c r="A4" s="22"/>
      <c r="B4" s="22"/>
      <c r="C4" s="23"/>
      <c r="D4" s="23"/>
      <c r="E4" s="23"/>
      <c r="F4" s="23"/>
      <c r="G4" s="23"/>
      <c r="H4" s="23"/>
      <c r="I4" s="41"/>
    </row>
    <row r="5" spans="1:19" s="24" customFormat="1" ht="18">
      <c r="A5" s="32"/>
      <c r="B5" s="31" t="s">
        <v>32</v>
      </c>
      <c r="C5" s="100"/>
      <c r="D5" s="101"/>
      <c r="E5" s="101"/>
      <c r="F5" s="101"/>
      <c r="G5" s="101"/>
      <c r="H5" s="102"/>
      <c r="I5" s="40"/>
      <c r="J5" s="21"/>
      <c r="K5" s="21"/>
      <c r="L5" s="21"/>
      <c r="M5" s="21"/>
      <c r="N5" s="21"/>
      <c r="O5" s="21"/>
      <c r="P5" s="21"/>
      <c r="Q5" s="21"/>
      <c r="R5" s="21"/>
      <c r="S5" s="21"/>
    </row>
    <row r="6" spans="1:19" s="24" customFormat="1" ht="18">
      <c r="A6" s="32"/>
      <c r="B6" s="31" t="s">
        <v>19</v>
      </c>
      <c r="C6" s="103"/>
      <c r="D6" s="104"/>
      <c r="E6" s="104"/>
      <c r="F6" s="104"/>
      <c r="G6" s="104"/>
      <c r="H6" s="105"/>
      <c r="I6" s="40"/>
      <c r="J6" s="21"/>
      <c r="K6" s="21"/>
      <c r="L6" s="21"/>
      <c r="M6" s="21"/>
      <c r="N6" s="21"/>
      <c r="O6" s="21"/>
      <c r="P6" s="21"/>
      <c r="Q6" s="21"/>
      <c r="R6" s="21"/>
      <c r="S6" s="21"/>
    </row>
    <row r="7" spans="1:19" s="24" customFormat="1" ht="18">
      <c r="A7" s="32"/>
      <c r="B7" s="31" t="s">
        <v>33</v>
      </c>
      <c r="C7" s="103"/>
      <c r="D7" s="104"/>
      <c r="E7" s="104"/>
      <c r="F7" s="104"/>
      <c r="G7" s="104"/>
      <c r="H7" s="105"/>
      <c r="I7" s="40"/>
      <c r="J7" s="21"/>
      <c r="K7" s="21"/>
      <c r="L7" s="21"/>
      <c r="M7" s="21"/>
      <c r="N7" s="21"/>
      <c r="O7" s="21"/>
      <c r="P7" s="21"/>
      <c r="Q7" s="21"/>
      <c r="R7" s="21"/>
      <c r="S7" s="21"/>
    </row>
    <row r="8" spans="1:19" s="24" customFormat="1" ht="18">
      <c r="A8" s="32"/>
      <c r="B8" s="31" t="s">
        <v>20</v>
      </c>
      <c r="C8" s="103"/>
      <c r="D8" s="104"/>
      <c r="E8" s="104"/>
      <c r="F8" s="104"/>
      <c r="G8" s="104"/>
      <c r="H8" s="105"/>
      <c r="I8" s="40"/>
      <c r="J8" s="21"/>
      <c r="K8" s="21"/>
      <c r="L8" s="21"/>
      <c r="M8" s="21"/>
      <c r="N8" s="21"/>
      <c r="O8" s="21"/>
      <c r="P8" s="21"/>
      <c r="Q8" s="21"/>
      <c r="R8" s="21"/>
      <c r="S8" s="21"/>
    </row>
    <row r="9" spans="1:19" s="24" customFormat="1" ht="18">
      <c r="A9" s="32"/>
      <c r="B9" s="31" t="s">
        <v>35</v>
      </c>
      <c r="C9" s="103"/>
      <c r="D9" s="104"/>
      <c r="E9" s="104"/>
      <c r="F9" s="104"/>
      <c r="G9" s="104"/>
      <c r="H9" s="105"/>
      <c r="I9" s="40"/>
      <c r="J9" s="21"/>
      <c r="K9" s="21"/>
      <c r="L9" s="21"/>
      <c r="M9" s="21"/>
      <c r="N9" s="21"/>
      <c r="O9" s="21"/>
      <c r="P9" s="21"/>
      <c r="Q9" s="21"/>
      <c r="R9" s="21"/>
      <c r="S9" s="21"/>
    </row>
    <row r="10" spans="1:19" s="24" customFormat="1" ht="18">
      <c r="A10" s="32"/>
      <c r="B10" s="31" t="s">
        <v>37</v>
      </c>
      <c r="C10" s="103"/>
      <c r="D10" s="104"/>
      <c r="E10" s="104"/>
      <c r="F10" s="104"/>
      <c r="G10" s="104"/>
      <c r="H10" s="105"/>
      <c r="I10" s="40"/>
      <c r="J10" s="21"/>
      <c r="K10" s="21"/>
      <c r="L10" s="21"/>
      <c r="M10" s="21"/>
      <c r="N10" s="21"/>
      <c r="O10" s="21"/>
      <c r="P10" s="21"/>
      <c r="Q10" s="21"/>
      <c r="R10" s="21"/>
      <c r="S10" s="21"/>
    </row>
    <row r="11" spans="1:19" s="24" customFormat="1" ht="18">
      <c r="A11" s="32"/>
      <c r="B11" s="31"/>
      <c r="C11" s="103"/>
      <c r="D11" s="104"/>
      <c r="E11" s="104"/>
      <c r="F11" s="104"/>
      <c r="G11" s="104"/>
      <c r="H11" s="105"/>
      <c r="I11" s="40"/>
      <c r="J11" s="21"/>
      <c r="K11" s="21"/>
      <c r="L11" s="21"/>
      <c r="M11" s="21"/>
      <c r="N11" s="21"/>
      <c r="O11" s="21"/>
      <c r="P11" s="21"/>
      <c r="Q11" s="21"/>
      <c r="R11" s="21"/>
      <c r="S11" s="21"/>
    </row>
    <row r="12" spans="1:19" s="24" customFormat="1" ht="18">
      <c r="A12" s="32"/>
      <c r="B12" s="31" t="s">
        <v>36</v>
      </c>
      <c r="C12" s="103"/>
      <c r="D12" s="104"/>
      <c r="E12" s="104"/>
      <c r="F12" s="104"/>
      <c r="G12" s="104"/>
      <c r="H12" s="105"/>
      <c r="I12" s="40"/>
      <c r="J12" s="21"/>
      <c r="K12" s="21"/>
      <c r="L12" s="21"/>
      <c r="M12" s="21"/>
      <c r="N12" s="21"/>
      <c r="O12" s="21"/>
      <c r="P12" s="21"/>
      <c r="Q12" s="21"/>
      <c r="R12" s="21"/>
      <c r="S12" s="21"/>
    </row>
    <row r="13" spans="1:19" s="24" customFormat="1" ht="18">
      <c r="A13" s="99"/>
      <c r="B13" s="99"/>
      <c r="C13" s="25"/>
      <c r="D13" s="25"/>
      <c r="E13" s="25"/>
      <c r="F13" s="25"/>
      <c r="G13" s="25"/>
      <c r="H13" s="25"/>
      <c r="I13" s="40"/>
      <c r="J13" s="21"/>
      <c r="K13" s="21"/>
      <c r="L13" s="21"/>
      <c r="M13" s="21"/>
      <c r="N13" s="21"/>
      <c r="O13" s="21"/>
      <c r="P13" s="21"/>
      <c r="Q13" s="21"/>
      <c r="R13" s="21"/>
      <c r="S13" s="21"/>
    </row>
    <row r="14" spans="1:19" s="24" customFormat="1" ht="18">
      <c r="A14" s="26"/>
      <c r="B14" s="26"/>
      <c r="C14" s="25"/>
      <c r="D14" s="25"/>
      <c r="E14" s="25"/>
      <c r="F14" s="25"/>
      <c r="G14" s="25"/>
      <c r="H14" s="25"/>
      <c r="I14" s="40"/>
      <c r="J14" s="21"/>
      <c r="K14" s="21"/>
      <c r="L14" s="21"/>
      <c r="M14" s="21"/>
      <c r="N14" s="21"/>
      <c r="O14" s="21"/>
      <c r="P14" s="21"/>
      <c r="Q14" s="21"/>
      <c r="R14" s="21"/>
      <c r="S14" s="21"/>
    </row>
    <row r="15" spans="1:9" s="21" customFormat="1" ht="36">
      <c r="A15" s="33" t="s">
        <v>3</v>
      </c>
      <c r="B15" s="33" t="s">
        <v>29</v>
      </c>
      <c r="C15" s="34" t="s">
        <v>21</v>
      </c>
      <c r="D15" s="34" t="s">
        <v>17</v>
      </c>
      <c r="E15" s="34" t="s">
        <v>1</v>
      </c>
      <c r="F15" s="34" t="s">
        <v>22</v>
      </c>
      <c r="G15" s="34" t="s">
        <v>0</v>
      </c>
      <c r="H15" s="34" t="s">
        <v>2</v>
      </c>
      <c r="I15" s="40"/>
    </row>
    <row r="16" spans="1:16" s="21" customFormat="1" ht="23.25">
      <c r="A16" s="36">
        <v>1</v>
      </c>
      <c r="B16" s="37" t="s">
        <v>54</v>
      </c>
      <c r="C16" s="17">
        <f>C17+C18</f>
        <v>0</v>
      </c>
      <c r="D16" s="17">
        <f>D17+D18</f>
        <v>0</v>
      </c>
      <c r="E16" s="17">
        <f>E17+E18</f>
        <v>0</v>
      </c>
      <c r="F16" s="17">
        <f>F17+F18</f>
        <v>0</v>
      </c>
      <c r="G16" s="17">
        <f>D16+F16</f>
        <v>0</v>
      </c>
      <c r="H16" s="91">
        <f>C16-G16</f>
        <v>0</v>
      </c>
      <c r="I16" s="42"/>
      <c r="J16" s="35" t="b">
        <v>0</v>
      </c>
      <c r="L16" s="21" t="str">
        <f>CONCATENATE(A16," ",B16)</f>
        <v>1 Human resources</v>
      </c>
      <c r="O16" s="21" t="b">
        <f>IF(E16&lt;&gt;Expenditures!P25,)</f>
        <v>0</v>
      </c>
      <c r="P16" s="21" t="b">
        <f aca="true" t="shared" si="0" ref="P16:P48">IF(H16&lt;0,)</f>
        <v>0</v>
      </c>
    </row>
    <row r="17" spans="1:16" s="21" customFormat="1" ht="23.25">
      <c r="A17" s="36" t="s">
        <v>90</v>
      </c>
      <c r="B17" s="37" t="s">
        <v>55</v>
      </c>
      <c r="C17" s="17">
        <f ca="1">SUMIF(OFFSET($J17,1,0):OFFSET($J18,-1,0),TRUE,OFFSET(C17,1,0):OFFSET(C18,-1,0))</f>
        <v>0</v>
      </c>
      <c r="D17" s="17">
        <f ca="1">SUMIF(OFFSET($J17,1,0):OFFSET($J18,-1,0),TRUE,OFFSET(D17,1,0):OFFSET(D18,-1,0))</f>
        <v>0</v>
      </c>
      <c r="E17" s="17">
        <f ca="1">SUMIF(OFFSET($J17,1,0):OFFSET($J18,-1,0),TRUE,OFFSET(E17,1,0):OFFSET(E18,-1,0))</f>
        <v>0</v>
      </c>
      <c r="F17" s="17">
        <f ca="1">SUMIF(OFFSET($J17,1,0):OFFSET($J18,-1,0),TRUE,OFFSET(F17,1,0):OFFSET(F18,-1,0))</f>
        <v>0</v>
      </c>
      <c r="G17" s="17">
        <f>D17+F17</f>
        <v>0</v>
      </c>
      <c r="H17" s="91">
        <f>C17-G17</f>
        <v>0</v>
      </c>
      <c r="I17" s="42"/>
      <c r="J17" s="35" t="b">
        <v>0</v>
      </c>
      <c r="K17" s="21" t="s">
        <v>84</v>
      </c>
      <c r="L17" s="21" t="str">
        <f>CONCATENATE(A17," ",B17)</f>
        <v>1.1 Project team</v>
      </c>
      <c r="P17" s="21" t="b">
        <f t="shared" si="0"/>
        <v>0</v>
      </c>
    </row>
    <row r="18" spans="1:16" s="21" customFormat="1" ht="23.25">
      <c r="A18" s="36" t="s">
        <v>91</v>
      </c>
      <c r="B18" s="37" t="s">
        <v>56</v>
      </c>
      <c r="C18" s="17">
        <f ca="1">SUMIF(OFFSET($J18,1,0):OFFSET($J19,-1,0),TRUE,OFFSET(C18,1,0):OFFSET(C19,-1,0))</f>
        <v>0</v>
      </c>
      <c r="D18" s="17">
        <f ca="1">SUMIF(OFFSET($J18,1,0):OFFSET($J19,-1,0),TRUE,OFFSET(D18,1,0):OFFSET(D19,-1,0))</f>
        <v>0</v>
      </c>
      <c r="E18" s="17">
        <f ca="1">SUMIF(OFFSET($J18,1,0):OFFSET($J19,-1,0),TRUE,OFFSET(E18,1,0):OFFSET(E19,-1,0))</f>
        <v>0</v>
      </c>
      <c r="F18" s="17">
        <f ca="1">SUMIF(OFFSET($J18,1,0):OFFSET($J19,-1,0),TRUE,OFFSET(F18,1,0):OFFSET(F19,-1,0))</f>
        <v>0</v>
      </c>
      <c r="G18" s="17">
        <f>D18+F18</f>
        <v>0</v>
      </c>
      <c r="H18" s="91">
        <f>C18-G18</f>
        <v>0</v>
      </c>
      <c r="I18" s="42"/>
      <c r="J18" s="35" t="b">
        <v>0</v>
      </c>
      <c r="K18" s="21" t="s">
        <v>84</v>
      </c>
      <c r="L18" s="21" t="str">
        <f>CONCATENATE(A18," ",B18)</f>
        <v>1.2 Specialists/ Technical staff</v>
      </c>
      <c r="P18" s="21" t="b">
        <f t="shared" si="0"/>
        <v>0</v>
      </c>
    </row>
    <row r="19" spans="1:16" s="21" customFormat="1" ht="23.25">
      <c r="A19" s="36">
        <v>2</v>
      </c>
      <c r="B19" s="37" t="s">
        <v>40</v>
      </c>
      <c r="C19" s="17">
        <f>C20+C21</f>
        <v>0</v>
      </c>
      <c r="D19" s="17">
        <f>D20+D21</f>
        <v>0</v>
      </c>
      <c r="E19" s="17">
        <f>E20+E21</f>
        <v>0</v>
      </c>
      <c r="F19" s="17">
        <f>F20+F21</f>
        <v>0</v>
      </c>
      <c r="G19" s="17">
        <f>D19+F19</f>
        <v>0</v>
      </c>
      <c r="H19" s="91">
        <f>C19-G19</f>
        <v>0</v>
      </c>
      <c r="I19" s="42"/>
      <c r="J19" s="35" t="b">
        <v>0</v>
      </c>
      <c r="K19" s="21" t="s">
        <v>84</v>
      </c>
      <c r="L19" s="21" t="str">
        <f>CONCATENATE(A19," ",B19)</f>
        <v>2 Travels and subsistance</v>
      </c>
      <c r="O19" s="21" t="b">
        <f>IF(E19&lt;&gt;Expenditures!P40,)</f>
        <v>0</v>
      </c>
      <c r="P19" s="21" t="b">
        <f t="shared" si="0"/>
        <v>0</v>
      </c>
    </row>
    <row r="20" spans="1:16" s="21" customFormat="1" ht="54">
      <c r="A20" s="36" t="s">
        <v>92</v>
      </c>
      <c r="B20" s="37" t="s">
        <v>107</v>
      </c>
      <c r="C20" s="16"/>
      <c r="D20" s="16"/>
      <c r="E20" s="17">
        <f>SUMIF(sublinii,$L20,raportat)</f>
        <v>0</v>
      </c>
      <c r="F20" s="118">
        <f>SUMIF(sublinii,$L20,validat)</f>
        <v>0</v>
      </c>
      <c r="G20" s="118">
        <f>D20+F20</f>
        <v>0</v>
      </c>
      <c r="H20" s="117">
        <f>C20-G20</f>
        <v>0</v>
      </c>
      <c r="I20" s="42"/>
      <c r="J20" s="35" t="b">
        <v>0</v>
      </c>
      <c r="L20" s="21" t="str">
        <f>CONCATENATE(A20," ",B20)</f>
        <v>2.1 Travels and subsistance for project preparation (GA1) before submission of the Application Form (max 3,000 EUR at project level)</v>
      </c>
      <c r="P20" s="21" t="b">
        <f t="shared" si="0"/>
        <v>0</v>
      </c>
    </row>
    <row r="21" spans="1:16" s="21" customFormat="1" ht="36">
      <c r="A21" s="36" t="s">
        <v>93</v>
      </c>
      <c r="B21" s="37" t="s">
        <v>57</v>
      </c>
      <c r="C21" s="17">
        <f ca="1">SUMIF(OFFSET($J21,1,0):OFFSET($J22,-1,0),TRUE,OFFSET(C21,1,0):OFFSET(C22,-1,0))</f>
        <v>0</v>
      </c>
      <c r="D21" s="17">
        <f ca="1">SUMIF(OFFSET($J21,1,0):OFFSET($J22,-1,0),TRUE,OFFSET(D21,1,0):OFFSET(D22,-1,0))</f>
        <v>0</v>
      </c>
      <c r="E21" s="17">
        <f ca="1">SUMIF(OFFSET($J21,1,0):OFFSET($J22,-1,0),TRUE,OFFSET(E21,1,0):OFFSET(E22,-1,0))</f>
        <v>0</v>
      </c>
      <c r="F21" s="17">
        <f ca="1">SUMIF(OFFSET($J21,1,0):OFFSET($J22,-1,0),TRUE,OFFSET(F21,1,0):OFFSET(F22,-1,0))</f>
        <v>0</v>
      </c>
      <c r="G21" s="17">
        <f aca="true" t="shared" si="1" ref="G21:G49">D21+F21</f>
        <v>0</v>
      </c>
      <c r="H21" s="91">
        <f aca="true" t="shared" si="2" ref="H21:H49">C21-G21</f>
        <v>0</v>
      </c>
      <c r="I21" s="42"/>
      <c r="J21" s="35" t="b">
        <v>0</v>
      </c>
      <c r="K21" s="21" t="s">
        <v>84</v>
      </c>
      <c r="L21" s="21" t="str">
        <f aca="true" t="shared" si="3" ref="L21:L49">CONCATENATE(A21," ",B21)</f>
        <v>2.2 Travels and subsistance for the project staff during project implementation</v>
      </c>
      <c r="P21" s="21" t="b">
        <f t="shared" si="0"/>
        <v>0</v>
      </c>
    </row>
    <row r="22" spans="1:16" s="21" customFormat="1" ht="23.25">
      <c r="A22" s="36">
        <v>3</v>
      </c>
      <c r="B22" s="37" t="s">
        <v>58</v>
      </c>
      <c r="C22" s="17">
        <f>C23+C28+C29+C30</f>
        <v>0</v>
      </c>
      <c r="D22" s="17">
        <f>D23+D28+D29+D30</f>
        <v>0</v>
      </c>
      <c r="E22" s="17">
        <f>E23+E28+E29+E30</f>
        <v>0</v>
      </c>
      <c r="F22" s="17">
        <f>F23+F28+F29+F30</f>
        <v>0</v>
      </c>
      <c r="G22" s="17">
        <f t="shared" si="1"/>
        <v>0</v>
      </c>
      <c r="H22" s="91">
        <f t="shared" si="2"/>
        <v>0</v>
      </c>
      <c r="I22" s="42"/>
      <c r="J22" s="35" t="b">
        <v>0</v>
      </c>
      <c r="K22" s="21" t="s">
        <v>84</v>
      </c>
      <c r="L22" s="21" t="str">
        <f t="shared" si="3"/>
        <v>3 Infrastructure</v>
      </c>
      <c r="O22" s="21" t="b">
        <f>IF(E22&lt;&gt;Expenditures!P88,)</f>
        <v>0</v>
      </c>
      <c r="P22" s="21" t="b">
        <f t="shared" si="0"/>
        <v>0</v>
      </c>
    </row>
    <row r="23" spans="1:16" s="21" customFormat="1" ht="36">
      <c r="A23" s="36" t="s">
        <v>94</v>
      </c>
      <c r="B23" s="37" t="s">
        <v>106</v>
      </c>
      <c r="C23" s="17">
        <f>C24+C25+C26+C27</f>
        <v>0</v>
      </c>
      <c r="D23" s="17">
        <f>D24+D25+D26+D27</f>
        <v>0</v>
      </c>
      <c r="E23" s="17">
        <f>E24+E25+E26+E27</f>
        <v>0</v>
      </c>
      <c r="F23" s="17">
        <f>F24+F25+F26+F27</f>
        <v>0</v>
      </c>
      <c r="G23" s="17">
        <f t="shared" si="1"/>
        <v>0</v>
      </c>
      <c r="H23" s="91">
        <f t="shared" si="2"/>
        <v>0</v>
      </c>
      <c r="I23" s="42"/>
      <c r="J23" s="35" t="b">
        <v>0</v>
      </c>
      <c r="L23" s="21" t="str">
        <f t="shared" si="3"/>
        <v>3.1 Technical documentation (max 10% of 3.2 value at project level)</v>
      </c>
      <c r="P23" s="21" t="b">
        <f t="shared" si="0"/>
        <v>0</v>
      </c>
    </row>
    <row r="24" spans="1:16" s="21" customFormat="1" ht="23.25">
      <c r="A24" s="36" t="s">
        <v>42</v>
      </c>
      <c r="B24" s="37" t="s">
        <v>59</v>
      </c>
      <c r="C24" s="16"/>
      <c r="D24" s="16"/>
      <c r="E24" s="17">
        <f>SUMIF(sublinii,$L24,raportat)</f>
        <v>0</v>
      </c>
      <c r="F24" s="118">
        <f>SUMIF(sublinii,$L24,validat)</f>
        <v>0</v>
      </c>
      <c r="G24" s="118">
        <f t="shared" si="1"/>
        <v>0</v>
      </c>
      <c r="H24" s="117">
        <f t="shared" si="2"/>
        <v>0</v>
      </c>
      <c r="I24" s="42"/>
      <c r="J24" s="35" t="b">
        <v>0</v>
      </c>
      <c r="L24" s="21" t="str">
        <f t="shared" si="3"/>
        <v>3.1.1 Feasibility study</v>
      </c>
      <c r="P24" s="21" t="b">
        <f t="shared" si="0"/>
        <v>0</v>
      </c>
    </row>
    <row r="25" spans="1:16" s="21" customFormat="1" ht="23.25">
      <c r="A25" s="36" t="s">
        <v>43</v>
      </c>
      <c r="B25" s="37" t="s">
        <v>60</v>
      </c>
      <c r="C25" s="16"/>
      <c r="D25" s="16"/>
      <c r="E25" s="17">
        <f>SUMIF(sublinii,$L25,raportat)</f>
        <v>0</v>
      </c>
      <c r="F25" s="118">
        <f>SUMIF(sublinii,$L25,validat)</f>
        <v>0</v>
      </c>
      <c r="G25" s="118">
        <f t="shared" si="1"/>
        <v>0</v>
      </c>
      <c r="H25" s="117">
        <f t="shared" si="2"/>
        <v>0</v>
      </c>
      <c r="I25" s="42"/>
      <c r="J25" s="35" t="b">
        <v>0</v>
      </c>
      <c r="L25" s="21" t="str">
        <f t="shared" si="3"/>
        <v>3.1.2 Technical project</v>
      </c>
      <c r="P25" s="21" t="b">
        <f t="shared" si="0"/>
        <v>0</v>
      </c>
    </row>
    <row r="26" spans="1:16" s="21" customFormat="1" ht="23.25">
      <c r="A26" s="36" t="s">
        <v>44</v>
      </c>
      <c r="B26" s="37" t="s">
        <v>61</v>
      </c>
      <c r="C26" s="16"/>
      <c r="D26" s="16"/>
      <c r="E26" s="17">
        <f>SUMIF(sublinii,$L26,raportat)</f>
        <v>0</v>
      </c>
      <c r="F26" s="118">
        <f>SUMIF(sublinii,$L26,validat)</f>
        <v>0</v>
      </c>
      <c r="G26" s="118">
        <f t="shared" si="1"/>
        <v>0</v>
      </c>
      <c r="H26" s="117">
        <f t="shared" si="2"/>
        <v>0</v>
      </c>
      <c r="I26" s="42"/>
      <c r="J26" s="35" t="b">
        <v>0</v>
      </c>
      <c r="L26" s="21" t="str">
        <f t="shared" si="3"/>
        <v>3.1.3 Environmental impact assessment</v>
      </c>
      <c r="P26" s="21" t="b">
        <f t="shared" si="0"/>
        <v>0</v>
      </c>
    </row>
    <row r="27" spans="1:16" s="21" customFormat="1" ht="23.25">
      <c r="A27" s="36" t="s">
        <v>48</v>
      </c>
      <c r="B27" s="37" t="s">
        <v>62</v>
      </c>
      <c r="C27" s="17">
        <f ca="1">SUMIF(OFFSET($J27,1,0):OFFSET($J28,-1,0),TRUE,OFFSET(C27,1,0):OFFSET(C28,-1,0))</f>
        <v>0</v>
      </c>
      <c r="D27" s="17">
        <f ca="1">SUMIF(OFFSET($J27,1,0):OFFSET($J28,-1,0),TRUE,OFFSET(D27,1,0):OFFSET(D28,-1,0))</f>
        <v>0</v>
      </c>
      <c r="E27" s="17">
        <f ca="1">SUMIF(OFFSET($J27,1,0):OFFSET($J28,-1,0),TRUE,OFFSET(E27,1,0):OFFSET(E28,-1,0))</f>
        <v>0</v>
      </c>
      <c r="F27" s="17">
        <f ca="1">SUMIF(OFFSET($J27,1,0):OFFSET($J28,-1,0),TRUE,OFFSET(F27,1,0):OFFSET(F28,-1,0))</f>
        <v>0</v>
      </c>
      <c r="G27" s="17">
        <f t="shared" si="1"/>
        <v>0</v>
      </c>
      <c r="H27" s="91">
        <f t="shared" si="2"/>
        <v>0</v>
      </c>
      <c r="I27" s="42"/>
      <c r="J27" s="35" t="b">
        <v>0</v>
      </c>
      <c r="K27" s="21" t="s">
        <v>84</v>
      </c>
      <c r="L27" s="21" t="str">
        <f t="shared" si="3"/>
        <v>3.1.4 Other type of technical documentation</v>
      </c>
      <c r="P27" s="21" t="b">
        <f t="shared" si="0"/>
        <v>0</v>
      </c>
    </row>
    <row r="28" spans="1:16" s="21" customFormat="1" ht="23.25">
      <c r="A28" s="36" t="s">
        <v>95</v>
      </c>
      <c r="B28" s="37" t="s">
        <v>63</v>
      </c>
      <c r="C28" s="17">
        <f ca="1">SUMIF(OFFSET($J28,1,0):OFFSET($J29,-1,0),TRUE,OFFSET(C28,1,0):OFFSET(C29,-1,0))</f>
        <v>0</v>
      </c>
      <c r="D28" s="17">
        <f ca="1">SUMIF(OFFSET($J28,1,0):OFFSET($J29,-1,0),TRUE,OFFSET(D28,1,0):OFFSET(D29,-1,0))</f>
        <v>0</v>
      </c>
      <c r="E28" s="17">
        <f ca="1">SUMIF(OFFSET($J28,1,0):OFFSET($J29,-1,0),TRUE,OFFSET(E28,1,0):OFFSET(E29,-1,0))</f>
        <v>0</v>
      </c>
      <c r="F28" s="17">
        <f ca="1">SUMIF(OFFSET($J28,1,0):OFFSET($J29,-1,0),TRUE,OFFSET(F28,1,0):OFFSET(F29,-1,0))</f>
        <v>0</v>
      </c>
      <c r="G28" s="17">
        <f t="shared" si="1"/>
        <v>0</v>
      </c>
      <c r="H28" s="91">
        <f t="shared" si="2"/>
        <v>0</v>
      </c>
      <c r="I28" s="42"/>
      <c r="J28" s="35" t="b">
        <v>0</v>
      </c>
      <c r="K28" s="21" t="s">
        <v>84</v>
      </c>
      <c r="L28" s="21" t="str">
        <f t="shared" si="3"/>
        <v>3.2 Infrastructure execution</v>
      </c>
      <c r="P28" s="21" t="b">
        <f t="shared" si="0"/>
        <v>0</v>
      </c>
    </row>
    <row r="29" spans="1:16" s="21" customFormat="1" ht="23.25">
      <c r="A29" s="36" t="s">
        <v>96</v>
      </c>
      <c r="B29" s="37" t="s">
        <v>64</v>
      </c>
      <c r="C29" s="16"/>
      <c r="D29" s="16"/>
      <c r="E29" s="17">
        <f>SUMIF(sublinii,$L29,raportat)</f>
        <v>0</v>
      </c>
      <c r="F29" s="118">
        <f>SUMIF(sublinii,$L29,validat)</f>
        <v>0</v>
      </c>
      <c r="G29" s="118">
        <f t="shared" si="1"/>
        <v>0</v>
      </c>
      <c r="H29" s="117">
        <f t="shared" si="2"/>
        <v>0</v>
      </c>
      <c r="I29" s="42"/>
      <c r="J29" s="35" t="b">
        <v>0</v>
      </c>
      <c r="K29" s="21" t="s">
        <v>84</v>
      </c>
      <c r="L29" s="21" t="str">
        <f t="shared" si="3"/>
        <v>3.3 Site supervision</v>
      </c>
      <c r="P29" s="21" t="b">
        <f t="shared" si="0"/>
        <v>0</v>
      </c>
    </row>
    <row r="30" spans="1:16" s="21" customFormat="1" ht="23.25">
      <c r="A30" s="36" t="s">
        <v>97</v>
      </c>
      <c r="B30" s="37" t="s">
        <v>65</v>
      </c>
      <c r="C30" s="16"/>
      <c r="D30" s="16"/>
      <c r="E30" s="17">
        <f>SUMIF(sublinii,$L30,raportat)</f>
        <v>0</v>
      </c>
      <c r="F30" s="118">
        <f>SUMIF(sublinii,$L30,validat)</f>
        <v>0</v>
      </c>
      <c r="G30" s="118">
        <f t="shared" si="1"/>
        <v>0</v>
      </c>
      <c r="H30" s="117">
        <f t="shared" si="2"/>
        <v>0</v>
      </c>
      <c r="I30" s="42"/>
      <c r="J30" s="35" t="b">
        <v>0</v>
      </c>
      <c r="L30" s="21" t="str">
        <f t="shared" si="3"/>
        <v>3.4 Taxes</v>
      </c>
      <c r="P30" s="21" t="b">
        <f t="shared" si="0"/>
        <v>0</v>
      </c>
    </row>
    <row r="31" spans="1:16" s="21" customFormat="1" ht="23.25">
      <c r="A31" s="36">
        <v>4</v>
      </c>
      <c r="B31" s="37" t="s">
        <v>66</v>
      </c>
      <c r="C31" s="17">
        <f>C32+C33+C36</f>
        <v>0</v>
      </c>
      <c r="D31" s="17">
        <f>D32+D33+D36</f>
        <v>0</v>
      </c>
      <c r="E31" s="17">
        <f>E32+E33+E36</f>
        <v>0</v>
      </c>
      <c r="F31" s="17">
        <f>F32+F33+F36</f>
        <v>0</v>
      </c>
      <c r="G31" s="17">
        <f t="shared" si="1"/>
        <v>0</v>
      </c>
      <c r="H31" s="91">
        <f t="shared" si="2"/>
        <v>0</v>
      </c>
      <c r="I31" s="42"/>
      <c r="J31" s="35" t="b">
        <v>0</v>
      </c>
      <c r="L31" s="21" t="str">
        <f t="shared" si="3"/>
        <v>4 Equipment and supplies</v>
      </c>
      <c r="O31" s="21" t="b">
        <f>IF(E31&lt;&gt;Expenditures!P118,)</f>
        <v>0</v>
      </c>
      <c r="P31" s="21" t="b">
        <f t="shared" si="0"/>
        <v>0</v>
      </c>
    </row>
    <row r="32" spans="1:16" s="21" customFormat="1" ht="23.25">
      <c r="A32" s="36" t="s">
        <v>98</v>
      </c>
      <c r="B32" s="37" t="s">
        <v>67</v>
      </c>
      <c r="C32" s="17">
        <f ca="1">SUMIF(OFFSET($J32,1,0):OFFSET($J33,-1,0),TRUE,OFFSET(C32,1,0):OFFSET(C33,-1,0))</f>
        <v>0</v>
      </c>
      <c r="D32" s="17">
        <f ca="1">SUMIF(OFFSET($J32,1,0):OFFSET($J33,-1,0),TRUE,OFFSET(D32,1,0):OFFSET(D33,-1,0))</f>
        <v>0</v>
      </c>
      <c r="E32" s="17">
        <f ca="1">SUMIF(OFFSET($J32,1,0):OFFSET($J33,-1,0),TRUE,OFFSET(E32,1,0):OFFSET(E33,-1,0))</f>
        <v>0</v>
      </c>
      <c r="F32" s="17">
        <f ca="1">SUMIF(OFFSET($J32,1,0):OFFSET($J33,-1,0),TRUE,OFFSET(F32,1,0):OFFSET(F33,-1,0))</f>
        <v>0</v>
      </c>
      <c r="G32" s="17">
        <f t="shared" si="1"/>
        <v>0</v>
      </c>
      <c r="H32" s="91">
        <f t="shared" si="2"/>
        <v>0</v>
      </c>
      <c r="I32" s="42"/>
      <c r="J32" s="35" t="b">
        <v>0</v>
      </c>
      <c r="K32" s="21" t="s">
        <v>84</v>
      </c>
      <c r="L32" s="21" t="str">
        <f t="shared" si="3"/>
        <v>4.1 Vehicles</v>
      </c>
      <c r="P32" s="21" t="b">
        <f t="shared" si="0"/>
        <v>0</v>
      </c>
    </row>
    <row r="33" spans="1:16" s="21" customFormat="1" ht="23.25">
      <c r="A33" s="36" t="s">
        <v>99</v>
      </c>
      <c r="B33" s="37" t="s">
        <v>68</v>
      </c>
      <c r="C33" s="17">
        <f>C34+C35</f>
        <v>0</v>
      </c>
      <c r="D33" s="17">
        <f>D34+D35</f>
        <v>0</v>
      </c>
      <c r="E33" s="17">
        <f>E34+E35</f>
        <v>0</v>
      </c>
      <c r="F33" s="17">
        <f>F34+F35</f>
        <v>0</v>
      </c>
      <c r="G33" s="17">
        <f t="shared" si="1"/>
        <v>0</v>
      </c>
      <c r="H33" s="91">
        <f t="shared" si="2"/>
        <v>0</v>
      </c>
      <c r="I33" s="42"/>
      <c r="J33" s="35" t="b">
        <v>0</v>
      </c>
      <c r="K33" s="21" t="s">
        <v>84</v>
      </c>
      <c r="L33" s="21" t="str">
        <f t="shared" si="3"/>
        <v>4.2 Equipment and endowment</v>
      </c>
      <c r="P33" s="21" t="b">
        <f t="shared" si="0"/>
        <v>0</v>
      </c>
    </row>
    <row r="34" spans="1:16" s="21" customFormat="1" ht="23.25">
      <c r="A34" s="36" t="s">
        <v>51</v>
      </c>
      <c r="B34" s="37" t="s">
        <v>69</v>
      </c>
      <c r="C34" s="17">
        <f ca="1">SUMIF(OFFSET($J34,1,0):OFFSET($J35,-1,0),TRUE,OFFSET(C34,1,0):OFFSET(C35,-1,0))</f>
        <v>0</v>
      </c>
      <c r="D34" s="17">
        <f ca="1">SUMIF(OFFSET($J34,1,0):OFFSET($J35,-1,0),TRUE,OFFSET(D34,1,0):OFFSET(D35,-1,0))</f>
        <v>0</v>
      </c>
      <c r="E34" s="17">
        <f ca="1">SUMIF(OFFSET($J34,1,0):OFFSET($J35,-1,0),TRUE,OFFSET(E34,1,0):OFFSET(E35,-1,0))</f>
        <v>0</v>
      </c>
      <c r="F34" s="17">
        <f ca="1">SUMIF(OFFSET($J34,1,0):OFFSET($J35,-1,0),TRUE,OFFSET(F34,1,0):OFFSET(F35,-1,0))</f>
        <v>0</v>
      </c>
      <c r="G34" s="17">
        <f t="shared" si="1"/>
        <v>0</v>
      </c>
      <c r="H34" s="91">
        <f t="shared" si="2"/>
        <v>0</v>
      </c>
      <c r="I34" s="42"/>
      <c r="J34" s="35" t="b">
        <v>0</v>
      </c>
      <c r="K34" s="21" t="s">
        <v>84</v>
      </c>
      <c r="L34" s="21" t="str">
        <f t="shared" si="3"/>
        <v>4.2.1 Office equipment and endowment</v>
      </c>
      <c r="P34" s="21" t="b">
        <f t="shared" si="0"/>
        <v>0</v>
      </c>
    </row>
    <row r="35" spans="1:16" s="21" customFormat="1" ht="23.25">
      <c r="A35" s="36" t="s">
        <v>52</v>
      </c>
      <c r="B35" s="37" t="s">
        <v>70</v>
      </c>
      <c r="C35" s="17">
        <f ca="1">SUMIF(OFFSET($J35,1,0):OFFSET($J36,-1,0),TRUE,OFFSET(C35,1,0):OFFSET(C36,-1,0))</f>
        <v>0</v>
      </c>
      <c r="D35" s="17">
        <f ca="1">SUMIF(OFFSET($J35,1,0):OFFSET($J36,-1,0),TRUE,OFFSET(D35,1,0):OFFSET(D36,-1,0))</f>
        <v>0</v>
      </c>
      <c r="E35" s="17">
        <f ca="1">SUMIF(OFFSET($J35,1,0):OFFSET($J36,-1,0),TRUE,OFFSET(E35,1,0):OFFSET(E36,-1,0))</f>
        <v>0</v>
      </c>
      <c r="F35" s="17">
        <f ca="1">SUMIF(OFFSET($J35,1,0):OFFSET($J36,-1,0),TRUE,OFFSET(F35,1,0):OFFSET(F36,-1,0))</f>
        <v>0</v>
      </c>
      <c r="G35" s="17">
        <f t="shared" si="1"/>
        <v>0</v>
      </c>
      <c r="H35" s="91">
        <f t="shared" si="2"/>
        <v>0</v>
      </c>
      <c r="I35" s="42"/>
      <c r="J35" s="35" t="b">
        <v>0</v>
      </c>
      <c r="K35" s="21" t="s">
        <v>84</v>
      </c>
      <c r="L35" s="21" t="str">
        <f t="shared" si="3"/>
        <v>4.2.2 Specialized equipment and endowment</v>
      </c>
      <c r="P35" s="21" t="b">
        <f t="shared" si="0"/>
        <v>0</v>
      </c>
    </row>
    <row r="36" spans="1:16" s="21" customFormat="1" ht="23.25">
      <c r="A36" s="36" t="s">
        <v>100</v>
      </c>
      <c r="B36" s="37" t="s">
        <v>71</v>
      </c>
      <c r="C36" s="17">
        <f ca="1">SUMIF(OFFSET($J36,1,0):OFFSET($J37,-1,0),TRUE,OFFSET(C36,1,0):OFFSET(C37,-1,0))</f>
        <v>0</v>
      </c>
      <c r="D36" s="17">
        <f ca="1">SUMIF(OFFSET($J36,1,0):OFFSET($J37,-1,0),TRUE,OFFSET(D36,1,0):OFFSET(D37,-1,0))</f>
        <v>0</v>
      </c>
      <c r="E36" s="17">
        <f ca="1">SUMIF(OFFSET($J36,1,0):OFFSET($J37,-1,0),TRUE,OFFSET(E36,1,0):OFFSET(E37,-1,0))</f>
        <v>0</v>
      </c>
      <c r="F36" s="17">
        <f ca="1">SUMIF(OFFSET($J36,1,0):OFFSET($J37,-1,0),TRUE,OFFSET(F36,1,0):OFFSET(F37,-1,0))</f>
        <v>0</v>
      </c>
      <c r="G36" s="17">
        <f t="shared" si="1"/>
        <v>0</v>
      </c>
      <c r="H36" s="91">
        <f t="shared" si="2"/>
        <v>0</v>
      </c>
      <c r="I36" s="42"/>
      <c r="J36" s="35" t="b">
        <v>0</v>
      </c>
      <c r="K36" s="21" t="s">
        <v>84</v>
      </c>
      <c r="L36" s="21" t="str">
        <f t="shared" si="3"/>
        <v>4.3 Supplies (only for the specialized equipment)</v>
      </c>
      <c r="P36" s="21" t="b">
        <f t="shared" si="0"/>
        <v>0</v>
      </c>
    </row>
    <row r="37" spans="1:16" s="21" customFormat="1" ht="23.25">
      <c r="A37" s="36">
        <v>5</v>
      </c>
      <c r="B37" s="37" t="s">
        <v>72</v>
      </c>
      <c r="C37" s="17">
        <f>C38+C39+C40+C41+C42</f>
        <v>0</v>
      </c>
      <c r="D37" s="17">
        <f>D38+D39+D40+D41+D42</f>
        <v>0</v>
      </c>
      <c r="E37" s="17">
        <f>E38+E39+E40+E41+E42</f>
        <v>0</v>
      </c>
      <c r="F37" s="17">
        <f>F38+F39+F40+F41+F42</f>
        <v>0</v>
      </c>
      <c r="G37" s="17">
        <f t="shared" si="1"/>
        <v>0</v>
      </c>
      <c r="H37" s="91">
        <f t="shared" si="2"/>
        <v>0</v>
      </c>
      <c r="I37" s="42"/>
      <c r="J37" s="35" t="b">
        <v>0</v>
      </c>
      <c r="K37" s="21" t="s">
        <v>84</v>
      </c>
      <c r="L37" s="21" t="str">
        <f t="shared" si="3"/>
        <v>5 Services</v>
      </c>
      <c r="O37" s="21" t="b">
        <f>IF(E37&lt;&gt;Expenditures!P151,)</f>
        <v>0</v>
      </c>
      <c r="P37" s="21" t="b">
        <f t="shared" si="0"/>
        <v>0</v>
      </c>
    </row>
    <row r="38" spans="1:16" s="21" customFormat="1" ht="23.25">
      <c r="A38" s="36" t="s">
        <v>101</v>
      </c>
      <c r="B38" s="37" t="s">
        <v>73</v>
      </c>
      <c r="C38" s="17">
        <f ca="1">SUMIF(OFFSET($J38,1,0):OFFSET($J39,-1,0),TRUE,OFFSET(C38,1,0):OFFSET(C39,-1,0))</f>
        <v>0</v>
      </c>
      <c r="D38" s="17">
        <f ca="1">SUMIF(OFFSET($J38,1,0):OFFSET($J39,-1,0),TRUE,OFFSET(D38,1,0):OFFSET(D39,-1,0))</f>
        <v>0</v>
      </c>
      <c r="E38" s="17">
        <f ca="1">SUMIF(OFFSET($J38,1,0):OFFSET($J39,-1,0),TRUE,OFFSET(E38,1,0):OFFSET(E39,-1,0))</f>
        <v>0</v>
      </c>
      <c r="F38" s="17">
        <f ca="1">SUMIF(OFFSET($J38,1,0):OFFSET($J39,-1,0),TRUE,OFFSET(F38,1,0):OFFSET(F39,-1,0))</f>
        <v>0</v>
      </c>
      <c r="G38" s="17">
        <f t="shared" si="1"/>
        <v>0</v>
      </c>
      <c r="H38" s="91">
        <f t="shared" si="2"/>
        <v>0</v>
      </c>
      <c r="I38" s="42"/>
      <c r="J38" s="35" t="b">
        <v>0</v>
      </c>
      <c r="K38" s="21" t="s">
        <v>84</v>
      </c>
      <c r="L38" s="21" t="str">
        <f t="shared" si="3"/>
        <v>5.1 Printed/published materials</v>
      </c>
      <c r="P38" s="21" t="b">
        <f t="shared" si="0"/>
        <v>0</v>
      </c>
    </row>
    <row r="39" spans="1:16" s="21" customFormat="1" ht="23.25">
      <c r="A39" s="36" t="s">
        <v>102</v>
      </c>
      <c r="B39" s="37" t="s">
        <v>74</v>
      </c>
      <c r="C39" s="16"/>
      <c r="D39" s="16"/>
      <c r="E39" s="17">
        <f>SUMIF(sublinii,$L39,raportat)</f>
        <v>0</v>
      </c>
      <c r="F39" s="118">
        <f>SUMIF(sublinii,$L39,validat)</f>
        <v>0</v>
      </c>
      <c r="G39" s="118">
        <f t="shared" si="1"/>
        <v>0</v>
      </c>
      <c r="H39" s="117">
        <f t="shared" si="2"/>
        <v>0</v>
      </c>
      <c r="I39" s="42"/>
      <c r="J39" s="35" t="b">
        <v>0</v>
      </c>
      <c r="K39" s="21" t="s">
        <v>84</v>
      </c>
      <c r="L39" s="21" t="str">
        <f t="shared" si="3"/>
        <v>5.2 Expenditure verification</v>
      </c>
      <c r="P39" s="21" t="b">
        <f t="shared" si="0"/>
        <v>0</v>
      </c>
    </row>
    <row r="40" spans="1:16" s="21" customFormat="1" ht="23.25">
      <c r="A40" s="36" t="s">
        <v>103</v>
      </c>
      <c r="B40" s="37" t="s">
        <v>75</v>
      </c>
      <c r="C40" s="17">
        <f ca="1">SUMIF(OFFSET($J40,1,0):OFFSET($J41,-1,0),TRUE,OFFSET(C40,1,0):OFFSET(C41,-1,0))</f>
        <v>0</v>
      </c>
      <c r="D40" s="17">
        <f ca="1">SUMIF(OFFSET($J40,1,0):OFFSET($J41,-1,0),TRUE,OFFSET(D40,1,0):OFFSET(D41,-1,0))</f>
        <v>0</v>
      </c>
      <c r="E40" s="17">
        <f ca="1">SUMIF(OFFSET($J40,1,0):OFFSET($J41,-1,0),TRUE,OFFSET(E40,1,0):OFFSET(E41,-1,0))</f>
        <v>0</v>
      </c>
      <c r="F40" s="17">
        <f ca="1">SUMIF(OFFSET($J40,1,0):OFFSET($J41,-1,0),TRUE,OFFSET(F40,1,0):OFFSET(F41,-1,0))</f>
        <v>0</v>
      </c>
      <c r="G40" s="17">
        <f t="shared" si="1"/>
        <v>0</v>
      </c>
      <c r="H40" s="91">
        <f t="shared" si="2"/>
        <v>0</v>
      </c>
      <c r="I40" s="42"/>
      <c r="J40" s="35" t="b">
        <v>0</v>
      </c>
      <c r="K40" s="21" t="s">
        <v>84</v>
      </c>
      <c r="L40" s="21" t="str">
        <f t="shared" si="3"/>
        <v>5.3 Translation, interpreters</v>
      </c>
      <c r="P40" s="21" t="b">
        <f t="shared" si="0"/>
        <v>0</v>
      </c>
    </row>
    <row r="41" spans="1:16" s="21" customFormat="1" ht="23.25">
      <c r="A41" s="36" t="s">
        <v>104</v>
      </c>
      <c r="B41" s="37" t="s">
        <v>76</v>
      </c>
      <c r="C41" s="17">
        <f ca="1">SUMIF(OFFSET($J41,1,0):OFFSET($J42,-1,0),TRUE,OFFSET(C41,1,0):OFFSET(C42,-1,0))</f>
        <v>0</v>
      </c>
      <c r="D41" s="17">
        <f ca="1">SUMIF(OFFSET($J41,1,0):OFFSET($J42,-1,0),TRUE,OFFSET(D41,1,0):OFFSET(D42,-1,0))</f>
        <v>0</v>
      </c>
      <c r="E41" s="17">
        <f ca="1">SUMIF(OFFSET($J41,1,0):OFFSET($J42,-1,0),TRUE,OFFSET(E41,1,0):OFFSET(E42,-1,0))</f>
        <v>0</v>
      </c>
      <c r="F41" s="17">
        <f ca="1">SUMIF(OFFSET($J41,1,0):OFFSET($J42,-1,0),TRUE,OFFSET(F41,1,0):OFFSET(F42,-1,0))</f>
        <v>0</v>
      </c>
      <c r="G41" s="17">
        <f t="shared" si="1"/>
        <v>0</v>
      </c>
      <c r="H41" s="91">
        <f t="shared" si="2"/>
        <v>0</v>
      </c>
      <c r="I41" s="42"/>
      <c r="J41" s="35" t="b">
        <v>0</v>
      </c>
      <c r="K41" s="21" t="s">
        <v>84</v>
      </c>
      <c r="L41" s="21" t="str">
        <f t="shared" si="3"/>
        <v>5.4 Events</v>
      </c>
      <c r="P41" s="21" t="b">
        <f t="shared" si="0"/>
        <v>0</v>
      </c>
    </row>
    <row r="42" spans="1:16" s="21" customFormat="1" ht="23.25">
      <c r="A42" s="36" t="s">
        <v>105</v>
      </c>
      <c r="B42" s="37" t="s">
        <v>39</v>
      </c>
      <c r="C42" s="17">
        <f ca="1">SUMIF(OFFSET($J42,1,0):OFFSET($J43,-1,0),TRUE,OFFSET(C42,1,0):OFFSET(C43,-1,0))</f>
        <v>0</v>
      </c>
      <c r="D42" s="17">
        <f ca="1">SUMIF(OFFSET($J42,1,0):OFFSET($J43,-1,0),TRUE,OFFSET(D42,1,0):OFFSET(D43,-1,0))</f>
        <v>0</v>
      </c>
      <c r="E42" s="17">
        <f ca="1">SUMIF(OFFSET($J42,1,0):OFFSET($J43,-1,0),TRUE,OFFSET(E42,1,0):OFFSET(E43,-1,0))</f>
        <v>0</v>
      </c>
      <c r="F42" s="17">
        <f ca="1">SUMIF(OFFSET($J42,1,0):OFFSET($J43,-1,0),TRUE,OFFSET(F42,1,0):OFFSET(F43,-1,0))</f>
        <v>0</v>
      </c>
      <c r="G42" s="17">
        <f t="shared" si="1"/>
        <v>0</v>
      </c>
      <c r="H42" s="91">
        <f t="shared" si="2"/>
        <v>0</v>
      </c>
      <c r="I42" s="42"/>
      <c r="J42" s="35" t="b">
        <v>0</v>
      </c>
      <c r="K42" s="21" t="s">
        <v>84</v>
      </c>
      <c r="L42" s="21" t="str">
        <f t="shared" si="3"/>
        <v>5.5 External expertise</v>
      </c>
      <c r="P42" s="21" t="b">
        <f t="shared" si="0"/>
        <v>0</v>
      </c>
    </row>
    <row r="43" spans="1:16" s="21" customFormat="1" ht="36">
      <c r="A43" s="36">
        <v>6</v>
      </c>
      <c r="B43" s="37" t="s">
        <v>108</v>
      </c>
      <c r="C43" s="17">
        <f ca="1">SUMIF(OFFSET($J43,1,0):OFFSET($J44,-1,0),TRUE,OFFSET(C43,1,0):OFFSET(C44,-1,0))</f>
        <v>0</v>
      </c>
      <c r="D43" s="17">
        <f ca="1">SUMIF(OFFSET($J43,1,0):OFFSET($J44,-1,0),TRUE,OFFSET(D43,1,0):OFFSET(D44,-1,0))</f>
        <v>0</v>
      </c>
      <c r="E43" s="17">
        <f ca="1">SUMIF(OFFSET($J43,1,0):OFFSET($J44,-1,0),TRUE,OFFSET(E43,1,0):OFFSET(E44,-1,0))</f>
        <v>0</v>
      </c>
      <c r="F43" s="17">
        <f ca="1">SUMIF(OFFSET($J43,1,0):OFFSET($J44,-1,0),TRUE,OFFSET(F43,1,0):OFFSET(F44,-1,0))</f>
        <v>0</v>
      </c>
      <c r="G43" s="17">
        <f t="shared" si="1"/>
        <v>0</v>
      </c>
      <c r="H43" s="91">
        <f t="shared" si="2"/>
        <v>0</v>
      </c>
      <c r="I43" s="42"/>
      <c r="J43" s="35" t="b">
        <v>0</v>
      </c>
      <c r="K43" s="21" t="s">
        <v>84</v>
      </c>
      <c r="L43" s="21" t="str">
        <f t="shared" si="3"/>
        <v>6 Other (costs not included in other budget headings/ lines)</v>
      </c>
      <c r="O43" s="21" t="b">
        <f>IF(E43&lt;&gt;Expenditures!P157,)</f>
        <v>0</v>
      </c>
      <c r="P43" s="21" t="b">
        <f t="shared" si="0"/>
        <v>0</v>
      </c>
    </row>
    <row r="44" spans="1:16" s="21" customFormat="1" ht="72">
      <c r="A44" s="36">
        <v>7</v>
      </c>
      <c r="B44" s="37" t="s">
        <v>77</v>
      </c>
      <c r="C44" s="17">
        <f ca="1">SUMIF(OFFSET($J44,1,0):OFFSET($J45,-1,0),TRUE,OFFSET(C44,1,0):OFFSET(C45,-1,0))</f>
        <v>0</v>
      </c>
      <c r="D44" s="17">
        <f ca="1">SUMIF(OFFSET($J44,1,0):OFFSET($J45,-1,0),TRUE,OFFSET(D44,1,0):OFFSET(D45,-1,0))</f>
        <v>0</v>
      </c>
      <c r="E44" s="17">
        <f ca="1">SUMIF(OFFSET($J44,1,0):OFFSET($J45,-1,0),TRUE,OFFSET(E44,1,0):OFFSET(E45,-1,0))</f>
        <v>0</v>
      </c>
      <c r="F44" s="17">
        <f ca="1">SUMIF(OFFSET($J44,1,0):OFFSET($J45,-1,0),TRUE,OFFSET(F44,1,0):OFFSET(F45,-1,0))</f>
        <v>0</v>
      </c>
      <c r="G44" s="17">
        <f t="shared" si="1"/>
        <v>0</v>
      </c>
      <c r="H44" s="91">
        <f t="shared" si="2"/>
        <v>0</v>
      </c>
      <c r="I44" s="42"/>
      <c r="J44" s="35" t="b">
        <v>0</v>
      </c>
      <c r="K44" s="21" t="s">
        <v>84</v>
      </c>
      <c r="L44" s="21" t="str">
        <f t="shared" si="3"/>
        <v>7 Communication and visibility actions (minimum 2% of total direct eligible costs excluding costs (at project level) for the infrastructure and communication and visibility actions)</v>
      </c>
      <c r="O44" s="21" t="b">
        <f>IF(E44&lt;&gt;Expenditures!P163,)</f>
        <v>0</v>
      </c>
      <c r="P44" s="21" t="b">
        <f t="shared" si="0"/>
        <v>0</v>
      </c>
    </row>
    <row r="45" spans="1:16" s="21" customFormat="1" ht="23.25">
      <c r="A45" s="36">
        <v>8</v>
      </c>
      <c r="B45" s="37" t="s">
        <v>78</v>
      </c>
      <c r="C45" s="17">
        <f>C16+C19+C22+C31+C37+C43+C44</f>
        <v>0</v>
      </c>
      <c r="D45" s="17">
        <f>D16+D19+D22+D31+D37+D43+D44</f>
        <v>0</v>
      </c>
      <c r="E45" s="17">
        <f>E16+E19+E22+E31+E37+E43+E44</f>
        <v>0</v>
      </c>
      <c r="F45" s="17">
        <f>F16+F19+F22+F31+F37+F43+F44</f>
        <v>0</v>
      </c>
      <c r="G45" s="17">
        <f t="shared" si="1"/>
        <v>0</v>
      </c>
      <c r="H45" s="91">
        <f t="shared" si="2"/>
        <v>0</v>
      </c>
      <c r="I45" s="42"/>
      <c r="J45" s="35" t="b">
        <v>0</v>
      </c>
      <c r="K45" s="21" t="s">
        <v>84</v>
      </c>
      <c r="L45" s="21" t="str">
        <f t="shared" si="3"/>
        <v>8 Total direct eligible costs of the Action</v>
      </c>
      <c r="P45" s="21" t="b">
        <f t="shared" si="0"/>
        <v>0</v>
      </c>
    </row>
    <row r="46" spans="1:16" s="21" customFormat="1" ht="54">
      <c r="A46" s="36">
        <v>9</v>
      </c>
      <c r="B46" s="37" t="s">
        <v>79</v>
      </c>
      <c r="C46" s="16"/>
      <c r="D46" s="16"/>
      <c r="E46" s="17">
        <f>SUMIF(sublinii,$L46,raportat)</f>
        <v>0</v>
      </c>
      <c r="F46" s="118">
        <f>SUMIF(sublinii,$L46,validat)</f>
        <v>0</v>
      </c>
      <c r="G46" s="118">
        <f t="shared" si="1"/>
        <v>0</v>
      </c>
      <c r="H46" s="117">
        <f t="shared" si="2"/>
        <v>0</v>
      </c>
      <c r="I46" s="42"/>
      <c r="J46" s="35" t="b">
        <v>0</v>
      </c>
      <c r="L46" s="21" t="str">
        <f t="shared" si="3"/>
        <v>9 Administrative costs (maximum 7% of total direct eligible costs at project level excluding costs for the infrastructure)</v>
      </c>
      <c r="O46" s="21" t="b">
        <f>IF(E46&lt;&gt;Expenditures!P171,)</f>
        <v>0</v>
      </c>
      <c r="P46" s="21" t="b">
        <f t="shared" si="0"/>
        <v>0</v>
      </c>
    </row>
    <row r="47" spans="1:16" s="21" customFormat="1" ht="36">
      <c r="A47" s="36">
        <v>10</v>
      </c>
      <c r="B47" s="37" t="s">
        <v>80</v>
      </c>
      <c r="C47" s="16"/>
      <c r="D47" s="17"/>
      <c r="E47" s="17"/>
      <c r="F47" s="118"/>
      <c r="G47" s="118"/>
      <c r="H47" s="117">
        <f>C47</f>
        <v>0</v>
      </c>
      <c r="I47" s="42"/>
      <c r="J47" s="35" t="b">
        <v>0</v>
      </c>
      <c r="L47" s="21" t="str">
        <f t="shared" si="3"/>
        <v>10 Contingency reserve (maximum 10% of 3.2 value at project level)</v>
      </c>
      <c r="O47" s="21" t="e">
        <f>IF(E47&lt;&gt;Expenditures!#REF!,)</f>
        <v>#REF!</v>
      </c>
      <c r="P47" s="21" t="b">
        <f t="shared" si="0"/>
        <v>0</v>
      </c>
    </row>
    <row r="48" spans="1:16" s="21" customFormat="1" ht="23.25">
      <c r="A48" s="36">
        <v>11</v>
      </c>
      <c r="B48" s="37" t="s">
        <v>81</v>
      </c>
      <c r="C48" s="17">
        <f>C45+C46+C47</f>
        <v>0</v>
      </c>
      <c r="D48" s="17">
        <f>D45+D46+D47</f>
        <v>0</v>
      </c>
      <c r="E48" s="17">
        <f>E45+E46+E47</f>
        <v>0</v>
      </c>
      <c r="F48" s="17">
        <f>F45+F46+F47</f>
        <v>0</v>
      </c>
      <c r="G48" s="17">
        <f t="shared" si="1"/>
        <v>0</v>
      </c>
      <c r="H48" s="91">
        <f t="shared" si="2"/>
        <v>0</v>
      </c>
      <c r="I48" s="42"/>
      <c r="J48" s="35" t="b">
        <v>0</v>
      </c>
      <c r="L48" s="21" t="str">
        <f t="shared" si="3"/>
        <v>11 Total eligible costs (8+9+10)</v>
      </c>
      <c r="P48" s="21" t="b">
        <f t="shared" si="0"/>
        <v>0</v>
      </c>
    </row>
    <row r="49" spans="1:12" s="21" customFormat="1" ht="23.25">
      <c r="A49" s="36">
        <v>12</v>
      </c>
      <c r="B49" s="37" t="s">
        <v>82</v>
      </c>
      <c r="C49" s="16"/>
      <c r="D49" s="16"/>
      <c r="E49" s="17">
        <f>Expenditures!P175</f>
        <v>0</v>
      </c>
      <c r="F49" s="17">
        <f>Expenditures!R175</f>
        <v>0</v>
      </c>
      <c r="G49" s="118">
        <f t="shared" si="1"/>
        <v>0</v>
      </c>
      <c r="H49" s="117">
        <f>C49-G49</f>
        <v>0</v>
      </c>
      <c r="I49" s="42"/>
      <c r="J49" s="35" t="b">
        <v>0</v>
      </c>
      <c r="L49" s="21" t="str">
        <f t="shared" si="3"/>
        <v>12 Total costs outside Programme Area</v>
      </c>
    </row>
    <row r="50" spans="1:9" s="21" customFormat="1" ht="18">
      <c r="A50" s="19"/>
      <c r="B50" s="19"/>
      <c r="C50" s="27"/>
      <c r="D50" s="27"/>
      <c r="E50" s="27"/>
      <c r="F50" s="27"/>
      <c r="G50" s="27"/>
      <c r="H50" s="27"/>
      <c r="I50" s="40"/>
    </row>
    <row r="51" spans="1:9" s="21" customFormat="1" ht="18">
      <c r="A51" s="19"/>
      <c r="B51" s="28" t="str">
        <f>IF(COUNT(O1:O49)&gt;0,"The report is not correct. Please fill all magenta cells in Invoices Sheet!","OK")</f>
        <v>OK</v>
      </c>
      <c r="C51" s="27"/>
      <c r="D51" s="27"/>
      <c r="E51" s="27"/>
      <c r="F51" s="27"/>
      <c r="G51" s="27"/>
      <c r="H51" s="27"/>
      <c r="I51" s="40"/>
    </row>
    <row r="52" ht="18">
      <c r="B52" s="28" t="str">
        <f>IF(B51&lt;&gt;"OK","The partner budget overruns could not be verified",IF(COUNT(P1:P49)&gt;0,"The partner budget has been exceeded","OK"))</f>
        <v>OK</v>
      </c>
    </row>
  </sheetData>
  <sheetProtection password="CC3E" sheet="1" objects="1" scenarios="1"/>
  <mergeCells count="10">
    <mergeCell ref="A3:H3"/>
    <mergeCell ref="A13:B13"/>
    <mergeCell ref="C5:H5"/>
    <mergeCell ref="C6:H6"/>
    <mergeCell ref="C7:H7"/>
    <mergeCell ref="C8:H8"/>
    <mergeCell ref="C9:H9"/>
    <mergeCell ref="C10:H10"/>
    <mergeCell ref="C11:H11"/>
    <mergeCell ref="C12:H12"/>
  </mergeCells>
  <printOptions horizontalCentered="1"/>
  <pageMargins left="0.196850393700787" right="0.196850393700787" top="0.37" bottom="0.3" header="0.16" footer="0.11"/>
  <pageSetup horizontalDpi="600" verticalDpi="600" orientation="landscape" paperSize="9" scale="70" r:id="rId2"/>
  <headerFooter alignWithMargins="0">
    <oddFooter>&amp;C&amp;P/&amp;N</oddFooter>
  </headerFooter>
  <ignoredErrors>
    <ignoredError sqref="A34 A35 A24:A27" twoDigitTextYear="1"/>
  </ignoredErrors>
  <drawing r:id="rId1"/>
</worksheet>
</file>

<file path=xl/worksheets/sheet4.xml><?xml version="1.0" encoding="utf-8"?>
<worksheet xmlns="http://schemas.openxmlformats.org/spreadsheetml/2006/main" xmlns:r="http://schemas.openxmlformats.org/officeDocument/2006/relationships">
  <sheetPr codeName="Sheet4"/>
  <dimension ref="A1:AH175"/>
  <sheetViews>
    <sheetView tabSelected="1" zoomScaleSheetLayoutView="115" zoomScalePageLayoutView="0" workbookViewId="0" topLeftCell="A35">
      <selection activeCell="P68" sqref="P68"/>
    </sheetView>
  </sheetViews>
  <sheetFormatPr defaultColWidth="9.140625" defaultRowHeight="12.75"/>
  <cols>
    <col min="1" max="1" width="5.421875" style="14" customWidth="1"/>
    <col min="2" max="2" width="9.140625" style="3" customWidth="1"/>
    <col min="3" max="3" width="15.00390625" style="3" customWidth="1"/>
    <col min="4" max="5" width="23.7109375" style="3" customWidth="1"/>
    <col min="6" max="7" width="3.7109375" style="3" customWidth="1"/>
    <col min="8" max="8" width="6.7109375" style="3" customWidth="1"/>
    <col min="9" max="10" width="3.7109375" style="3" customWidth="1"/>
    <col min="11" max="11" width="6.7109375" style="3" customWidth="1"/>
    <col min="12" max="13" width="13.7109375" style="3" customWidth="1"/>
    <col min="14" max="15" width="9.140625" style="3" customWidth="1"/>
    <col min="16" max="18" width="13.7109375" style="3" customWidth="1"/>
    <col min="19" max="19" width="15.7109375" style="4" customWidth="1"/>
    <col min="20" max="20" width="7.28125" style="4" customWidth="1"/>
    <col min="21" max="21" width="20.57421875" style="3" customWidth="1"/>
    <col min="22" max="30" width="9.140625" style="5" customWidth="1"/>
    <col min="31" max="34" width="9.140625" style="7" customWidth="1"/>
    <col min="35" max="16384" width="9.140625" style="5" customWidth="1"/>
  </cols>
  <sheetData>
    <row r="1" spans="1:21" ht="23.25">
      <c r="A1" s="116" t="s">
        <v>85</v>
      </c>
      <c r="B1" s="116"/>
      <c r="C1" s="116"/>
      <c r="D1" s="116"/>
      <c r="E1" s="116"/>
      <c r="F1" s="116"/>
      <c r="G1" s="116"/>
      <c r="H1" s="116"/>
      <c r="I1" s="116"/>
      <c r="J1" s="116"/>
      <c r="K1" s="116"/>
      <c r="L1" s="116"/>
      <c r="M1" s="116"/>
      <c r="N1" s="116"/>
      <c r="O1" s="116"/>
      <c r="P1" s="116"/>
      <c r="Q1" s="116"/>
      <c r="R1" s="116"/>
      <c r="S1" s="116"/>
      <c r="T1" s="116"/>
      <c r="U1" s="8"/>
    </row>
    <row r="2" spans="1:28" ht="15">
      <c r="A2" s="44"/>
      <c r="B2" s="45"/>
      <c r="C2" s="45"/>
      <c r="D2" s="45"/>
      <c r="E2" s="45"/>
      <c r="F2" s="45"/>
      <c r="G2" s="45"/>
      <c r="H2" s="45"/>
      <c r="I2" s="45"/>
      <c r="J2" s="45"/>
      <c r="K2" s="45"/>
      <c r="L2" s="45"/>
      <c r="M2" s="45"/>
      <c r="N2" s="45"/>
      <c r="O2" s="45"/>
      <c r="P2" s="45"/>
      <c r="Q2" s="45"/>
      <c r="R2" s="45"/>
      <c r="S2" s="46"/>
      <c r="T2" s="46"/>
      <c r="AB2" s="6" t="b">
        <v>0</v>
      </c>
    </row>
    <row r="3" spans="1:34" s="10" customFormat="1" ht="15.75">
      <c r="A3" s="114" t="str">
        <f>'Financial Report'!B5:B5</f>
        <v>Project code:</v>
      </c>
      <c r="B3" s="114"/>
      <c r="C3" s="114"/>
      <c r="D3" s="115">
        <f>IF('Financial Report'!C5&lt;&gt;"",'Financial Report'!C5,"")</f>
      </c>
      <c r="E3" s="115"/>
      <c r="F3" s="115"/>
      <c r="G3" s="115"/>
      <c r="H3" s="115"/>
      <c r="I3" s="115"/>
      <c r="J3" s="115"/>
      <c r="K3" s="115"/>
      <c r="L3" s="115"/>
      <c r="M3" s="115"/>
      <c r="N3" s="115"/>
      <c r="O3" s="115"/>
      <c r="P3" s="115"/>
      <c r="Q3" s="115"/>
      <c r="R3" s="115"/>
      <c r="S3" s="115"/>
      <c r="T3" s="115"/>
      <c r="U3" s="8"/>
      <c r="V3" s="6"/>
      <c r="W3" s="6"/>
      <c r="X3" s="6"/>
      <c r="Y3" s="6"/>
      <c r="Z3" s="6"/>
      <c r="AA3" s="6"/>
      <c r="AB3" s="6"/>
      <c r="AC3" s="6"/>
      <c r="AD3" s="6"/>
      <c r="AE3" s="9"/>
      <c r="AF3" s="9"/>
      <c r="AG3" s="9"/>
      <c r="AH3" s="9"/>
    </row>
    <row r="4" spans="1:34" s="10" customFormat="1" ht="15.75">
      <c r="A4" s="114" t="str">
        <f>'Financial Report'!B6:B6</f>
        <v>Project Acronym:</v>
      </c>
      <c r="B4" s="114"/>
      <c r="C4" s="114"/>
      <c r="D4" s="115">
        <f>IF('Financial Report'!C6&lt;&gt;"",'Financial Report'!C6,"")</f>
      </c>
      <c r="E4" s="115"/>
      <c r="F4" s="115"/>
      <c r="G4" s="115"/>
      <c r="H4" s="115"/>
      <c r="I4" s="115"/>
      <c r="J4" s="115"/>
      <c r="K4" s="115"/>
      <c r="L4" s="115"/>
      <c r="M4" s="115"/>
      <c r="N4" s="115"/>
      <c r="O4" s="115"/>
      <c r="P4" s="115"/>
      <c r="Q4" s="115"/>
      <c r="R4" s="115"/>
      <c r="S4" s="115"/>
      <c r="T4" s="115"/>
      <c r="U4" s="8"/>
      <c r="V4" s="6"/>
      <c r="W4" s="6"/>
      <c r="X4" s="6"/>
      <c r="Y4" s="6"/>
      <c r="Z4" s="6"/>
      <c r="AA4" s="6"/>
      <c r="AB4" s="6"/>
      <c r="AC4" s="6"/>
      <c r="AD4" s="6"/>
      <c r="AE4" s="9"/>
      <c r="AF4" s="9"/>
      <c r="AG4" s="9"/>
      <c r="AH4" s="9"/>
    </row>
    <row r="5" spans="1:34" s="10" customFormat="1" ht="15.75">
      <c r="A5" s="114" t="str">
        <f>'Financial Report'!B7:B7</f>
        <v>Project title:</v>
      </c>
      <c r="B5" s="114"/>
      <c r="C5" s="114"/>
      <c r="D5" s="115">
        <f>IF('Financial Report'!C7&lt;&gt;"",'Financial Report'!C7,"")</f>
      </c>
      <c r="E5" s="115"/>
      <c r="F5" s="115"/>
      <c r="G5" s="115"/>
      <c r="H5" s="115"/>
      <c r="I5" s="115"/>
      <c r="J5" s="115"/>
      <c r="K5" s="115"/>
      <c r="L5" s="115"/>
      <c r="M5" s="115"/>
      <c r="N5" s="115"/>
      <c r="O5" s="115"/>
      <c r="P5" s="115"/>
      <c r="Q5" s="115"/>
      <c r="R5" s="115"/>
      <c r="S5" s="115"/>
      <c r="T5" s="115"/>
      <c r="U5" s="8"/>
      <c r="V5" s="6"/>
      <c r="W5" s="6"/>
      <c r="X5" s="6"/>
      <c r="Y5" s="6"/>
      <c r="Z5" s="6"/>
      <c r="AA5" s="6"/>
      <c r="AB5" s="6"/>
      <c r="AC5" s="6"/>
      <c r="AD5" s="6"/>
      <c r="AE5" s="9"/>
      <c r="AF5" s="9"/>
      <c r="AG5" s="9"/>
      <c r="AH5" s="9"/>
    </row>
    <row r="6" spans="1:34" s="10" customFormat="1" ht="15.75">
      <c r="A6" s="114" t="str">
        <f>'Financial Report'!B8:B8</f>
        <v>Name of the Project Partner:</v>
      </c>
      <c r="B6" s="114"/>
      <c r="C6" s="114"/>
      <c r="D6" s="115">
        <f>IF('Financial Report'!C8&lt;&gt;"",'Financial Report'!C8,"")</f>
      </c>
      <c r="E6" s="115"/>
      <c r="F6" s="115"/>
      <c r="G6" s="115"/>
      <c r="H6" s="115"/>
      <c r="I6" s="115"/>
      <c r="J6" s="115"/>
      <c r="K6" s="115"/>
      <c r="L6" s="115"/>
      <c r="M6" s="115"/>
      <c r="N6" s="115"/>
      <c r="O6" s="115"/>
      <c r="P6" s="115"/>
      <c r="Q6" s="115"/>
      <c r="R6" s="115"/>
      <c r="S6" s="115"/>
      <c r="T6" s="115"/>
      <c r="U6" s="8"/>
      <c r="V6" s="6"/>
      <c r="W6" s="6"/>
      <c r="X6" s="6"/>
      <c r="Y6" s="6"/>
      <c r="Z6" s="6"/>
      <c r="AA6" s="6"/>
      <c r="AB6" s="6"/>
      <c r="AC6" s="6"/>
      <c r="AD6" s="6"/>
      <c r="AE6" s="9"/>
      <c r="AF6" s="9"/>
      <c r="AG6" s="9"/>
      <c r="AH6" s="9"/>
    </row>
    <row r="7" spans="1:34" s="10" customFormat="1" ht="15.75">
      <c r="A7" s="114" t="str">
        <f>'Financial Report'!B9:B9</f>
        <v>Starting date of the project:</v>
      </c>
      <c r="B7" s="114"/>
      <c r="C7" s="114"/>
      <c r="D7" s="115">
        <f>IF('Financial Report'!C9&lt;&gt;"",'Financial Report'!C9,"")</f>
      </c>
      <c r="E7" s="115"/>
      <c r="F7" s="115"/>
      <c r="G7" s="115"/>
      <c r="H7" s="115"/>
      <c r="I7" s="115"/>
      <c r="J7" s="115"/>
      <c r="K7" s="115"/>
      <c r="L7" s="115"/>
      <c r="M7" s="115"/>
      <c r="N7" s="115"/>
      <c r="O7" s="115"/>
      <c r="P7" s="115"/>
      <c r="Q7" s="115"/>
      <c r="R7" s="115"/>
      <c r="S7" s="115"/>
      <c r="T7" s="115"/>
      <c r="U7" s="8"/>
      <c r="V7" s="6"/>
      <c r="W7" s="6"/>
      <c r="X7" s="6"/>
      <c r="Y7" s="6"/>
      <c r="Z7" s="6"/>
      <c r="AA7" s="6"/>
      <c r="AB7" s="6"/>
      <c r="AC7" s="6"/>
      <c r="AD7" s="6"/>
      <c r="AE7" s="9"/>
      <c r="AF7" s="9"/>
      <c r="AG7" s="9"/>
      <c r="AH7" s="9"/>
    </row>
    <row r="8" spans="1:34" s="10" customFormat="1" ht="15.75">
      <c r="A8" s="114" t="str">
        <f>'Financial Report'!B10:B10</f>
        <v>Type of report:</v>
      </c>
      <c r="B8" s="114"/>
      <c r="C8" s="114"/>
      <c r="D8" s="115">
        <f>IF('Financial Report'!C10&lt;&gt;"",'Financial Report'!C10,"")</f>
      </c>
      <c r="E8" s="115"/>
      <c r="F8" s="115"/>
      <c r="G8" s="115"/>
      <c r="H8" s="115"/>
      <c r="I8" s="115"/>
      <c r="J8" s="115"/>
      <c r="K8" s="115"/>
      <c r="L8" s="115"/>
      <c r="M8" s="115"/>
      <c r="N8" s="115"/>
      <c r="O8" s="115"/>
      <c r="P8" s="115"/>
      <c r="Q8" s="115"/>
      <c r="R8" s="115"/>
      <c r="S8" s="115"/>
      <c r="T8" s="115"/>
      <c r="U8" s="8"/>
      <c r="V8" s="6"/>
      <c r="W8" s="6"/>
      <c r="X8" s="6"/>
      <c r="Y8" s="6"/>
      <c r="Z8" s="6"/>
      <c r="AA8" s="6"/>
      <c r="AB8" s="6"/>
      <c r="AC8" s="6"/>
      <c r="AD8" s="6"/>
      <c r="AE8" s="9"/>
      <c r="AF8" s="9"/>
      <c r="AG8" s="9"/>
      <c r="AH8" s="9"/>
    </row>
    <row r="9" spans="1:34" s="10" customFormat="1" ht="15.75">
      <c r="A9" s="114"/>
      <c r="B9" s="114"/>
      <c r="C9" s="114"/>
      <c r="D9" s="115"/>
      <c r="E9" s="115"/>
      <c r="F9" s="115"/>
      <c r="G9" s="115"/>
      <c r="H9" s="115"/>
      <c r="I9" s="115"/>
      <c r="J9" s="115"/>
      <c r="K9" s="115"/>
      <c r="L9" s="115"/>
      <c r="M9" s="115"/>
      <c r="N9" s="115"/>
      <c r="O9" s="115"/>
      <c r="P9" s="115"/>
      <c r="Q9" s="115"/>
      <c r="R9" s="115"/>
      <c r="S9" s="115"/>
      <c r="T9" s="115"/>
      <c r="U9" s="8"/>
      <c r="V9" s="6"/>
      <c r="W9" s="6"/>
      <c r="X9" s="6"/>
      <c r="Y9" s="6"/>
      <c r="Z9" s="6"/>
      <c r="AA9" s="6"/>
      <c r="AB9" s="6"/>
      <c r="AC9" s="6"/>
      <c r="AD9" s="6"/>
      <c r="AE9" s="9"/>
      <c r="AF9" s="9"/>
      <c r="AG9" s="9"/>
      <c r="AH9" s="9"/>
    </row>
    <row r="10" spans="1:34" s="10" customFormat="1" ht="15.75">
      <c r="A10" s="114" t="str">
        <f>'Financial Report'!B12:B12</f>
        <v>Reporting Period:</v>
      </c>
      <c r="B10" s="114"/>
      <c r="C10" s="114"/>
      <c r="D10" s="115">
        <f>IF('Financial Report'!C12&lt;&gt;"",'Financial Report'!C12,"")</f>
      </c>
      <c r="E10" s="115"/>
      <c r="F10" s="115"/>
      <c r="G10" s="115"/>
      <c r="H10" s="115"/>
      <c r="I10" s="115"/>
      <c r="J10" s="115"/>
      <c r="K10" s="115"/>
      <c r="L10" s="115"/>
      <c r="M10" s="115"/>
      <c r="N10" s="115"/>
      <c r="O10" s="115"/>
      <c r="P10" s="115"/>
      <c r="Q10" s="115"/>
      <c r="R10" s="115"/>
      <c r="S10" s="115"/>
      <c r="T10" s="115"/>
      <c r="U10" s="8"/>
      <c r="V10" s="6"/>
      <c r="W10" s="6"/>
      <c r="X10" s="6"/>
      <c r="Y10" s="6"/>
      <c r="Z10" s="6"/>
      <c r="AA10" s="6"/>
      <c r="AB10" s="6"/>
      <c r="AC10" s="6"/>
      <c r="AD10" s="6"/>
      <c r="AE10" s="9"/>
      <c r="AF10" s="9"/>
      <c r="AG10" s="9"/>
      <c r="AH10" s="9"/>
    </row>
    <row r="11" spans="1:21" ht="12.75">
      <c r="A11" s="15"/>
      <c r="B11" s="11"/>
      <c r="C11" s="11"/>
      <c r="D11" s="11"/>
      <c r="E11" s="11"/>
      <c r="F11" s="11"/>
      <c r="G11" s="11"/>
      <c r="H11" s="11"/>
      <c r="I11" s="11"/>
      <c r="J11" s="11"/>
      <c r="K11" s="11"/>
      <c r="L11" s="11"/>
      <c r="M11" s="11"/>
      <c r="N11" s="12"/>
      <c r="O11" s="12"/>
      <c r="P11" s="12"/>
      <c r="Q11" s="12"/>
      <c r="R11" s="12"/>
      <c r="S11" s="13"/>
      <c r="T11" s="13"/>
      <c r="U11" s="8"/>
    </row>
    <row r="12" spans="1:21" ht="12" customHeight="1">
      <c r="A12" s="69">
        <f>'Financial Report'!A16</f>
        <v>1</v>
      </c>
      <c r="B12" s="108" t="str">
        <f>'Financial Report'!B16</f>
        <v>Human resources</v>
      </c>
      <c r="C12" s="109"/>
      <c r="D12" s="109"/>
      <c r="E12" s="109"/>
      <c r="F12" s="109"/>
      <c r="G12" s="109"/>
      <c r="H12" s="109"/>
      <c r="I12" s="109"/>
      <c r="J12" s="109"/>
      <c r="K12" s="109"/>
      <c r="L12" s="109"/>
      <c r="M12" s="109"/>
      <c r="N12" s="109"/>
      <c r="O12" s="109"/>
      <c r="P12" s="109"/>
      <c r="Q12" s="109"/>
      <c r="R12" s="109"/>
      <c r="S12" s="109"/>
      <c r="T12" s="110"/>
      <c r="U12" s="18"/>
    </row>
    <row r="13" spans="1:21" ht="12.75">
      <c r="A13" s="69" t="str">
        <f>'Financial Report'!A17</f>
        <v>1.1</v>
      </c>
      <c r="B13" s="108" t="str">
        <f>'Financial Report'!B17</f>
        <v>Project team</v>
      </c>
      <c r="C13" s="109"/>
      <c r="D13" s="109"/>
      <c r="E13" s="109"/>
      <c r="F13" s="109"/>
      <c r="G13" s="109"/>
      <c r="H13" s="109"/>
      <c r="I13" s="109"/>
      <c r="J13" s="109"/>
      <c r="K13" s="109"/>
      <c r="L13" s="109"/>
      <c r="M13" s="109"/>
      <c r="N13" s="109"/>
      <c r="O13" s="109"/>
      <c r="P13" s="109"/>
      <c r="Q13" s="109"/>
      <c r="R13" s="109"/>
      <c r="S13" s="109"/>
      <c r="T13" s="110"/>
      <c r="U13" s="18"/>
    </row>
    <row r="14" spans="1:23" ht="45">
      <c r="A14" s="48" t="s">
        <v>3</v>
      </c>
      <c r="B14" s="49" t="s">
        <v>30</v>
      </c>
      <c r="C14" s="49" t="s">
        <v>4</v>
      </c>
      <c r="D14" s="49" t="s">
        <v>5</v>
      </c>
      <c r="E14" s="49" t="s">
        <v>6</v>
      </c>
      <c r="F14" s="106" t="s">
        <v>10</v>
      </c>
      <c r="G14" s="106"/>
      <c r="H14" s="106"/>
      <c r="I14" s="106" t="s">
        <v>7</v>
      </c>
      <c r="J14" s="106"/>
      <c r="K14" s="106"/>
      <c r="L14" s="49" t="s">
        <v>11</v>
      </c>
      <c r="M14" s="49" t="s">
        <v>12</v>
      </c>
      <c r="N14" s="49" t="s">
        <v>8</v>
      </c>
      <c r="O14" s="49" t="s">
        <v>9</v>
      </c>
      <c r="P14" s="49" t="s">
        <v>13</v>
      </c>
      <c r="Q14" s="49" t="s">
        <v>14</v>
      </c>
      <c r="R14" s="49" t="s">
        <v>15</v>
      </c>
      <c r="S14" s="63" t="s">
        <v>31</v>
      </c>
      <c r="T14" s="49" t="s">
        <v>87</v>
      </c>
      <c r="U14" s="18"/>
      <c r="W14" s="70"/>
    </row>
    <row r="15" spans="1:22" ht="12.75" hidden="1">
      <c r="A15" s="50">
        <f>IF(ISNUMBER(A14),A14+1,0)</f>
        <v>0</v>
      </c>
      <c r="B15" s="51"/>
      <c r="C15" s="52"/>
      <c r="D15" s="53"/>
      <c r="E15" s="53"/>
      <c r="F15" s="54"/>
      <c r="G15" s="54"/>
      <c r="H15" s="55"/>
      <c r="I15" s="54"/>
      <c r="J15" s="54"/>
      <c r="K15" s="55"/>
      <c r="L15" s="56"/>
      <c r="M15" s="56"/>
      <c r="N15" s="51"/>
      <c r="O15" s="57">
        <f>IF(N15&gt;0,INDEX(curs,MATCH(N15,valute,0),1),1)</f>
        <v>1</v>
      </c>
      <c r="P15" s="58">
        <f>IF(O15=0,"Error",M15/O15)</f>
        <v>0</v>
      </c>
      <c r="Q15" s="67"/>
      <c r="R15" s="58">
        <f>IF(P15="Error","Error",P15-Q15)</f>
        <v>0</v>
      </c>
      <c r="S15" s="59" t="s">
        <v>84</v>
      </c>
      <c r="T15" s="60"/>
      <c r="U15" s="18"/>
      <c r="V15" s="5" t="b">
        <f>A15&gt;0</f>
        <v>0</v>
      </c>
    </row>
    <row r="16" spans="1:22" ht="12.75" hidden="1">
      <c r="A16" s="50">
        <f>IF(ISNUMBER(A15),A15+1,1)</f>
        <v>1</v>
      </c>
      <c r="B16" s="51"/>
      <c r="C16" s="52"/>
      <c r="D16" s="53"/>
      <c r="E16" s="53"/>
      <c r="F16" s="54"/>
      <c r="G16" s="54"/>
      <c r="H16" s="55"/>
      <c r="I16" s="54"/>
      <c r="J16" s="54"/>
      <c r="K16" s="55"/>
      <c r="L16" s="56"/>
      <c r="M16" s="56"/>
      <c r="N16" s="51"/>
      <c r="O16" s="57">
        <v>1</v>
      </c>
      <c r="P16" s="58">
        <f>IF(O16=0,"Error",M16/O16)</f>
        <v>0</v>
      </c>
      <c r="Q16" s="67"/>
      <c r="R16" s="58">
        <f>IF(P16="Error","Error",P16-Q16)</f>
        <v>0</v>
      </c>
      <c r="S16" s="59" t="s">
        <v>84</v>
      </c>
      <c r="T16" s="60"/>
      <c r="U16" s="18"/>
      <c r="V16" s="5" t="b">
        <v>0</v>
      </c>
    </row>
    <row r="17" spans="1:21" ht="12.75">
      <c r="A17" s="47" t="s">
        <v>16</v>
      </c>
      <c r="B17" s="111" t="str">
        <f>CONCATENATE(A13," ",B13)</f>
        <v>1.1 Project team</v>
      </c>
      <c r="C17" s="111"/>
      <c r="D17" s="111"/>
      <c r="E17" s="111"/>
      <c r="F17" s="111"/>
      <c r="G17" s="111"/>
      <c r="H17" s="111"/>
      <c r="I17" s="111"/>
      <c r="J17" s="111"/>
      <c r="K17" s="111"/>
      <c r="L17" s="111"/>
      <c r="M17" s="111"/>
      <c r="N17" s="111"/>
      <c r="O17" s="111"/>
      <c r="P17" s="71">
        <f>SUM(P15:P16)</f>
        <v>0</v>
      </c>
      <c r="Q17" s="71">
        <f>SUM(Q15:Q16)</f>
        <v>0</v>
      </c>
      <c r="R17" s="71">
        <f>SUM(R15:R16)</f>
        <v>0</v>
      </c>
      <c r="S17" s="72"/>
      <c r="T17" s="72"/>
      <c r="U17" s="18"/>
    </row>
    <row r="18" spans="1:21" ht="12.75">
      <c r="A18" s="73"/>
      <c r="B18" s="74"/>
      <c r="C18" s="74"/>
      <c r="D18" s="74"/>
      <c r="E18" s="74"/>
      <c r="F18" s="74"/>
      <c r="G18" s="74"/>
      <c r="H18" s="74"/>
      <c r="I18" s="74"/>
      <c r="J18" s="74"/>
      <c r="K18" s="74"/>
      <c r="L18" s="74"/>
      <c r="M18" s="74"/>
      <c r="N18" s="74"/>
      <c r="O18" s="74"/>
      <c r="P18" s="74"/>
      <c r="Q18" s="74"/>
      <c r="R18" s="74"/>
      <c r="S18" s="75"/>
      <c r="T18" s="75"/>
      <c r="U18" s="18"/>
    </row>
    <row r="19" spans="1:21" ht="12.75">
      <c r="A19" s="69" t="str">
        <f>'Financial Report'!A18</f>
        <v>1.2</v>
      </c>
      <c r="B19" s="108" t="str">
        <f>'Financial Report'!B18</f>
        <v>Specialists/ Technical staff</v>
      </c>
      <c r="C19" s="109">
        <f>'Financial Report'!C18</f>
        <v>0</v>
      </c>
      <c r="D19" s="109">
        <f>'Financial Report'!D18</f>
        <v>0</v>
      </c>
      <c r="E19" s="109"/>
      <c r="F19" s="109"/>
      <c r="G19" s="109"/>
      <c r="H19" s="109"/>
      <c r="I19" s="109"/>
      <c r="J19" s="109"/>
      <c r="K19" s="109"/>
      <c r="L19" s="109"/>
      <c r="M19" s="109"/>
      <c r="N19" s="109"/>
      <c r="O19" s="109"/>
      <c r="P19" s="109"/>
      <c r="Q19" s="109"/>
      <c r="R19" s="109"/>
      <c r="S19" s="109"/>
      <c r="T19" s="110"/>
      <c r="U19" s="18"/>
    </row>
    <row r="20" spans="1:21" ht="45">
      <c r="A20" s="48" t="s">
        <v>3</v>
      </c>
      <c r="B20" s="49" t="s">
        <v>30</v>
      </c>
      <c r="C20" s="49" t="s">
        <v>4</v>
      </c>
      <c r="D20" s="49" t="s">
        <v>5</v>
      </c>
      <c r="E20" s="49" t="s">
        <v>6</v>
      </c>
      <c r="F20" s="106" t="s">
        <v>10</v>
      </c>
      <c r="G20" s="106"/>
      <c r="H20" s="106"/>
      <c r="I20" s="106" t="s">
        <v>7</v>
      </c>
      <c r="J20" s="106"/>
      <c r="K20" s="106"/>
      <c r="L20" s="49" t="s">
        <v>11</v>
      </c>
      <c r="M20" s="49" t="s">
        <v>12</v>
      </c>
      <c r="N20" s="49" t="s">
        <v>8</v>
      </c>
      <c r="O20" s="49" t="s">
        <v>9</v>
      </c>
      <c r="P20" s="49" t="s">
        <v>13</v>
      </c>
      <c r="Q20" s="49" t="s">
        <v>14</v>
      </c>
      <c r="R20" s="49" t="s">
        <v>15</v>
      </c>
      <c r="S20" s="63" t="s">
        <v>31</v>
      </c>
      <c r="T20" s="49" t="s">
        <v>87</v>
      </c>
      <c r="U20" s="18"/>
    </row>
    <row r="21" spans="1:22" ht="12.75" hidden="1">
      <c r="A21" s="50">
        <f>IF(ISNUMBER(A20),A20+1,0)</f>
        <v>0</v>
      </c>
      <c r="B21" s="51"/>
      <c r="C21" s="52"/>
      <c r="D21" s="53"/>
      <c r="E21" s="53"/>
      <c r="F21" s="54"/>
      <c r="G21" s="54"/>
      <c r="H21" s="55"/>
      <c r="I21" s="54"/>
      <c r="J21" s="54"/>
      <c r="K21" s="55"/>
      <c r="L21" s="56"/>
      <c r="M21" s="56"/>
      <c r="N21" s="51"/>
      <c r="O21" s="57">
        <f>IF(N21&gt;0,INDEX(curs,MATCH(N21,valute,0),1),1)</f>
        <v>1</v>
      </c>
      <c r="P21" s="58">
        <f>IF(O21=0,"Error",M21/O21)</f>
        <v>0</v>
      </c>
      <c r="Q21" s="67"/>
      <c r="R21" s="58">
        <f>IF(P21="Error","Error",P21-Q21)</f>
        <v>0</v>
      </c>
      <c r="S21" s="59" t="s">
        <v>84</v>
      </c>
      <c r="T21" s="60"/>
      <c r="U21" s="18"/>
      <c r="V21" s="5" t="b">
        <f>A21&gt;0</f>
        <v>0</v>
      </c>
    </row>
    <row r="22" spans="1:22" ht="12.75" hidden="1">
      <c r="A22" s="50">
        <f>IF(ISNUMBER(A21),A21+1,1)</f>
        <v>1</v>
      </c>
      <c r="B22" s="51"/>
      <c r="C22" s="52"/>
      <c r="D22" s="53"/>
      <c r="E22" s="53"/>
      <c r="F22" s="54"/>
      <c r="G22" s="54"/>
      <c r="H22" s="55"/>
      <c r="I22" s="54"/>
      <c r="J22" s="54"/>
      <c r="K22" s="55"/>
      <c r="L22" s="56"/>
      <c r="M22" s="56"/>
      <c r="N22" s="51"/>
      <c r="O22" s="57">
        <v>1</v>
      </c>
      <c r="P22" s="58">
        <f>IF(O22=0,"Error",M22/O22)</f>
        <v>0</v>
      </c>
      <c r="Q22" s="67"/>
      <c r="R22" s="58">
        <f>IF(P22="Error","Error",P22-Q22)</f>
        <v>0</v>
      </c>
      <c r="S22" s="59" t="s">
        <v>84</v>
      </c>
      <c r="T22" s="60"/>
      <c r="U22" s="18"/>
      <c r="V22" s="5" t="b">
        <v>0</v>
      </c>
    </row>
    <row r="23" spans="1:21" ht="12.75">
      <c r="A23" s="47" t="s">
        <v>16</v>
      </c>
      <c r="B23" s="111" t="str">
        <f>CONCATENATE(A19," ",B19)</f>
        <v>1.2 Specialists/ Technical staff</v>
      </c>
      <c r="C23" s="111"/>
      <c r="D23" s="111"/>
      <c r="E23" s="111"/>
      <c r="F23" s="111"/>
      <c r="G23" s="111"/>
      <c r="H23" s="111"/>
      <c r="I23" s="111"/>
      <c r="J23" s="111"/>
      <c r="K23" s="111"/>
      <c r="L23" s="111"/>
      <c r="M23" s="111"/>
      <c r="N23" s="111"/>
      <c r="O23" s="111"/>
      <c r="P23" s="71">
        <f>SUM(P21:P22)</f>
        <v>0</v>
      </c>
      <c r="Q23" s="71">
        <f>SUM(Q21:Q22)</f>
        <v>0</v>
      </c>
      <c r="R23" s="71">
        <f>SUM(R21:R22)</f>
        <v>0</v>
      </c>
      <c r="S23" s="72"/>
      <c r="T23" s="72"/>
      <c r="U23" s="18"/>
    </row>
    <row r="24" spans="1:21" ht="12.75">
      <c r="A24" s="73"/>
      <c r="B24" s="74"/>
      <c r="C24" s="74"/>
      <c r="D24" s="74"/>
      <c r="E24" s="74"/>
      <c r="F24" s="74"/>
      <c r="G24" s="74"/>
      <c r="H24" s="74"/>
      <c r="I24" s="74"/>
      <c r="J24" s="74"/>
      <c r="K24" s="74"/>
      <c r="L24" s="74"/>
      <c r="M24" s="74"/>
      <c r="N24" s="74"/>
      <c r="O24" s="74"/>
      <c r="P24" s="74"/>
      <c r="Q24" s="74"/>
      <c r="R24" s="74"/>
      <c r="S24" s="75"/>
      <c r="T24" s="75"/>
      <c r="U24" s="18"/>
    </row>
    <row r="25" spans="1:21" ht="12.75">
      <c r="A25" s="62" t="s">
        <v>16</v>
      </c>
      <c r="B25" s="107" t="str">
        <f>CONCATENATE(A12," ",B12)</f>
        <v>1 Human resources</v>
      </c>
      <c r="C25" s="107"/>
      <c r="D25" s="107"/>
      <c r="E25" s="107"/>
      <c r="F25" s="107"/>
      <c r="G25" s="107"/>
      <c r="H25" s="107"/>
      <c r="I25" s="107"/>
      <c r="J25" s="107"/>
      <c r="K25" s="107"/>
      <c r="L25" s="107"/>
      <c r="M25" s="107"/>
      <c r="N25" s="107"/>
      <c r="O25" s="107"/>
      <c r="P25" s="77">
        <f>P17+P23</f>
        <v>0</v>
      </c>
      <c r="Q25" s="77">
        <f>Q17+Q23</f>
        <v>0</v>
      </c>
      <c r="R25" s="77">
        <f>R17+R23</f>
        <v>0</v>
      </c>
      <c r="S25" s="72"/>
      <c r="T25" s="72"/>
      <c r="U25" s="18"/>
    </row>
    <row r="26" spans="1:21" ht="12.75">
      <c r="A26" s="73"/>
      <c r="B26" s="74"/>
      <c r="C26" s="74"/>
      <c r="D26" s="74"/>
      <c r="E26" s="74"/>
      <c r="F26" s="74"/>
      <c r="G26" s="74"/>
      <c r="H26" s="74"/>
      <c r="I26" s="74"/>
      <c r="J26" s="74"/>
      <c r="K26" s="74"/>
      <c r="L26" s="74"/>
      <c r="M26" s="74"/>
      <c r="N26" s="74"/>
      <c r="O26" s="74"/>
      <c r="P26" s="74"/>
      <c r="Q26" s="74"/>
      <c r="R26" s="74"/>
      <c r="S26" s="75"/>
      <c r="T26" s="75"/>
      <c r="U26" s="18"/>
    </row>
    <row r="27" spans="1:21" ht="12.75">
      <c r="A27" s="69">
        <f>'Financial Report'!A19</f>
        <v>2</v>
      </c>
      <c r="B27" s="108" t="str">
        <f>'Financial Report'!B19</f>
        <v>Travels and subsistance</v>
      </c>
      <c r="C27" s="109">
        <f>'Financial Report'!C19</f>
        <v>0</v>
      </c>
      <c r="D27" s="109">
        <f>'Financial Report'!D19</f>
        <v>0</v>
      </c>
      <c r="E27" s="109"/>
      <c r="F27" s="109"/>
      <c r="G27" s="109"/>
      <c r="H27" s="109"/>
      <c r="I27" s="109"/>
      <c r="J27" s="109"/>
      <c r="K27" s="109"/>
      <c r="L27" s="109"/>
      <c r="M27" s="109"/>
      <c r="N27" s="109"/>
      <c r="O27" s="109"/>
      <c r="P27" s="109"/>
      <c r="Q27" s="109"/>
      <c r="R27" s="109"/>
      <c r="S27" s="109"/>
      <c r="T27" s="110"/>
      <c r="U27" s="18"/>
    </row>
    <row r="28" spans="1:21" ht="12.75">
      <c r="A28" s="69" t="str">
        <f>'Financial Report'!A20</f>
        <v>2.1</v>
      </c>
      <c r="B28" s="108" t="str">
        <f>'Financial Report'!B20</f>
        <v>Travels and subsistance for project preparation (GA1) before submission of the Application Form (max 3,000 EUR at project level)</v>
      </c>
      <c r="C28" s="109">
        <f>'Financial Report'!C20</f>
        <v>0</v>
      </c>
      <c r="D28" s="109">
        <f>'Financial Report'!D20</f>
        <v>0</v>
      </c>
      <c r="E28" s="109"/>
      <c r="F28" s="109"/>
      <c r="G28" s="109"/>
      <c r="H28" s="109"/>
      <c r="I28" s="109"/>
      <c r="J28" s="109"/>
      <c r="K28" s="109"/>
      <c r="L28" s="109"/>
      <c r="M28" s="109"/>
      <c r="N28" s="109"/>
      <c r="O28" s="109"/>
      <c r="P28" s="109"/>
      <c r="Q28" s="109"/>
      <c r="R28" s="109"/>
      <c r="S28" s="109"/>
      <c r="T28" s="110"/>
      <c r="U28" s="18"/>
    </row>
    <row r="29" spans="1:21" ht="45">
      <c r="A29" s="48" t="s">
        <v>3</v>
      </c>
      <c r="B29" s="49" t="s">
        <v>30</v>
      </c>
      <c r="C29" s="49" t="s">
        <v>4</v>
      </c>
      <c r="D29" s="49" t="s">
        <v>5</v>
      </c>
      <c r="E29" s="49" t="s">
        <v>6</v>
      </c>
      <c r="F29" s="106" t="s">
        <v>10</v>
      </c>
      <c r="G29" s="106"/>
      <c r="H29" s="106"/>
      <c r="I29" s="106" t="s">
        <v>7</v>
      </c>
      <c r="J29" s="106"/>
      <c r="K29" s="106"/>
      <c r="L29" s="49" t="s">
        <v>11</v>
      </c>
      <c r="M29" s="49" t="s">
        <v>12</v>
      </c>
      <c r="N29" s="49" t="s">
        <v>8</v>
      </c>
      <c r="O29" s="49" t="s">
        <v>9</v>
      </c>
      <c r="P29" s="49" t="s">
        <v>13</v>
      </c>
      <c r="Q29" s="49" t="s">
        <v>14</v>
      </c>
      <c r="R29" s="49" t="s">
        <v>15</v>
      </c>
      <c r="S29" s="63" t="s">
        <v>31</v>
      </c>
      <c r="T29" s="49" t="s">
        <v>87</v>
      </c>
      <c r="U29" s="18"/>
    </row>
    <row r="30" spans="1:22" ht="12.75" hidden="1">
      <c r="A30" s="50">
        <f>IF(ISNUMBER(A29),A29+1,0)</f>
        <v>0</v>
      </c>
      <c r="B30" s="51"/>
      <c r="C30" s="52"/>
      <c r="D30" s="53"/>
      <c r="E30" s="53"/>
      <c r="F30" s="54"/>
      <c r="G30" s="54"/>
      <c r="H30" s="55"/>
      <c r="I30" s="54"/>
      <c r="J30" s="54"/>
      <c r="K30" s="55"/>
      <c r="L30" s="56"/>
      <c r="M30" s="56"/>
      <c r="N30" s="51"/>
      <c r="O30" s="57">
        <f>IF(N30&gt;0,INDEX(curs,MATCH(N30,valute,0),1),1)</f>
        <v>1</v>
      </c>
      <c r="P30" s="58">
        <f>IF(O30=0,"Error",M30/O30)</f>
        <v>0</v>
      </c>
      <c r="Q30" s="67"/>
      <c r="R30" s="58">
        <f>IF(P30="Error","Error",P30-Q30)</f>
        <v>0</v>
      </c>
      <c r="S30" s="59" t="s">
        <v>41</v>
      </c>
      <c r="T30" s="60"/>
      <c r="U30" s="18"/>
      <c r="V30" s="5" t="b">
        <f>A30&gt;0</f>
        <v>0</v>
      </c>
    </row>
    <row r="31" spans="1:22" ht="12.75" hidden="1">
      <c r="A31" s="50">
        <f>IF(ISNUMBER(A30),A30+1,1)</f>
        <v>1</v>
      </c>
      <c r="B31" s="51"/>
      <c r="C31" s="52"/>
      <c r="D31" s="53"/>
      <c r="E31" s="53"/>
      <c r="F31" s="54"/>
      <c r="G31" s="54"/>
      <c r="H31" s="55"/>
      <c r="I31" s="54"/>
      <c r="J31" s="54"/>
      <c r="K31" s="55"/>
      <c r="L31" s="56"/>
      <c r="M31" s="56"/>
      <c r="N31" s="51"/>
      <c r="O31" s="57">
        <v>1</v>
      </c>
      <c r="P31" s="58">
        <f>IF(O31=0,"Error",M31/O31)</f>
        <v>0</v>
      </c>
      <c r="Q31" s="67"/>
      <c r="R31" s="58">
        <f>IF(P31="Error","Error",P31-Q31)</f>
        <v>0</v>
      </c>
      <c r="S31" s="59" t="s">
        <v>41</v>
      </c>
      <c r="T31" s="60"/>
      <c r="U31" s="18"/>
      <c r="V31" s="5" t="b">
        <v>0</v>
      </c>
    </row>
    <row r="32" spans="1:21" ht="12.75">
      <c r="A32" s="47" t="s">
        <v>16</v>
      </c>
      <c r="B32" s="111" t="str">
        <f>CONCATENATE(A28," ",B28)</f>
        <v>2.1 Travels and subsistance for project preparation (GA1) before submission of the Application Form (max 3,000 EUR at project level)</v>
      </c>
      <c r="C32" s="111"/>
      <c r="D32" s="111"/>
      <c r="E32" s="111"/>
      <c r="F32" s="111"/>
      <c r="G32" s="111"/>
      <c r="H32" s="111"/>
      <c r="I32" s="111"/>
      <c r="J32" s="111"/>
      <c r="K32" s="111"/>
      <c r="L32" s="111"/>
      <c r="M32" s="111"/>
      <c r="N32" s="111"/>
      <c r="O32" s="111"/>
      <c r="P32" s="71">
        <f>SUM(P30:P31)</f>
        <v>0</v>
      </c>
      <c r="Q32" s="71">
        <f>SUM(Q30:Q31)</f>
        <v>0</v>
      </c>
      <c r="R32" s="71">
        <f>SUM(R30:R31)</f>
        <v>0</v>
      </c>
      <c r="S32" s="72"/>
      <c r="T32" s="72"/>
      <c r="U32" s="18"/>
    </row>
    <row r="33" spans="1:21" ht="12.75">
      <c r="A33" s="73"/>
      <c r="B33" s="74"/>
      <c r="C33" s="74"/>
      <c r="D33" s="74"/>
      <c r="E33" s="74"/>
      <c r="F33" s="74"/>
      <c r="G33" s="74"/>
      <c r="H33" s="74"/>
      <c r="I33" s="74"/>
      <c r="J33" s="74"/>
      <c r="K33" s="74"/>
      <c r="L33" s="74"/>
      <c r="M33" s="74"/>
      <c r="N33" s="74"/>
      <c r="O33" s="74"/>
      <c r="P33" s="74"/>
      <c r="Q33" s="74"/>
      <c r="R33" s="74"/>
      <c r="S33" s="75"/>
      <c r="T33" s="75"/>
      <c r="U33" s="18"/>
    </row>
    <row r="34" spans="1:21" ht="12.75">
      <c r="A34" s="69" t="str">
        <f>'Financial Report'!A21</f>
        <v>2.2</v>
      </c>
      <c r="B34" s="108" t="str">
        <f>'Financial Report'!B21</f>
        <v>Travels and subsistance for the project staff during project implementation</v>
      </c>
      <c r="C34" s="109">
        <f>'Financial Report'!C21</f>
        <v>0</v>
      </c>
      <c r="D34" s="109">
        <f>'Financial Report'!D21</f>
        <v>0</v>
      </c>
      <c r="E34" s="109"/>
      <c r="F34" s="109"/>
      <c r="G34" s="109"/>
      <c r="H34" s="109"/>
      <c r="I34" s="109"/>
      <c r="J34" s="109"/>
      <c r="K34" s="109"/>
      <c r="L34" s="109"/>
      <c r="M34" s="109"/>
      <c r="N34" s="109"/>
      <c r="O34" s="109"/>
      <c r="P34" s="109"/>
      <c r="Q34" s="109"/>
      <c r="R34" s="109"/>
      <c r="S34" s="109"/>
      <c r="T34" s="110"/>
      <c r="U34" s="18"/>
    </row>
    <row r="35" spans="1:21" ht="45">
      <c r="A35" s="48" t="s">
        <v>3</v>
      </c>
      <c r="B35" s="49" t="s">
        <v>30</v>
      </c>
      <c r="C35" s="49" t="s">
        <v>4</v>
      </c>
      <c r="D35" s="49" t="s">
        <v>5</v>
      </c>
      <c r="E35" s="49" t="s">
        <v>6</v>
      </c>
      <c r="F35" s="106" t="s">
        <v>10</v>
      </c>
      <c r="G35" s="106"/>
      <c r="H35" s="106"/>
      <c r="I35" s="106" t="s">
        <v>7</v>
      </c>
      <c r="J35" s="106"/>
      <c r="K35" s="106"/>
      <c r="L35" s="49" t="s">
        <v>11</v>
      </c>
      <c r="M35" s="49" t="s">
        <v>12</v>
      </c>
      <c r="N35" s="49" t="s">
        <v>8</v>
      </c>
      <c r="O35" s="49" t="s">
        <v>9</v>
      </c>
      <c r="P35" s="49" t="s">
        <v>13</v>
      </c>
      <c r="Q35" s="49" t="s">
        <v>14</v>
      </c>
      <c r="R35" s="49" t="s">
        <v>15</v>
      </c>
      <c r="S35" s="63" t="s">
        <v>31</v>
      </c>
      <c r="T35" s="49" t="s">
        <v>87</v>
      </c>
      <c r="U35" s="18"/>
    </row>
    <row r="36" spans="1:22" ht="12.75" hidden="1">
      <c r="A36" s="50">
        <f>IF(ISNUMBER(A35),A35+1,0)</f>
        <v>0</v>
      </c>
      <c r="B36" s="51"/>
      <c r="C36" s="52"/>
      <c r="D36" s="53"/>
      <c r="E36" s="53"/>
      <c r="F36" s="54"/>
      <c r="G36" s="54"/>
      <c r="H36" s="55"/>
      <c r="I36" s="54"/>
      <c r="J36" s="54"/>
      <c r="K36" s="55"/>
      <c r="L36" s="56"/>
      <c r="M36" s="56"/>
      <c r="N36" s="51"/>
      <c r="O36" s="57">
        <f>IF(N36&gt;0,INDEX(curs,MATCH(N36,valute,0),1),1)</f>
        <v>1</v>
      </c>
      <c r="P36" s="58">
        <f>IF(O36=0,"Error",M36/O36)</f>
        <v>0</v>
      </c>
      <c r="Q36" s="67"/>
      <c r="R36" s="58">
        <f>IF(P36="Error","Error",P36-Q36)</f>
        <v>0</v>
      </c>
      <c r="S36" s="59" t="s">
        <v>84</v>
      </c>
      <c r="T36" s="60"/>
      <c r="U36" s="18"/>
      <c r="V36" s="5" t="b">
        <f>A36&gt;0</f>
        <v>0</v>
      </c>
    </row>
    <row r="37" spans="1:22" ht="12.75" hidden="1">
      <c r="A37" s="50">
        <f>IF(ISNUMBER(A36),A36+1,1)</f>
        <v>1</v>
      </c>
      <c r="B37" s="51"/>
      <c r="C37" s="52"/>
      <c r="D37" s="53"/>
      <c r="E37" s="53"/>
      <c r="F37" s="54"/>
      <c r="G37" s="54"/>
      <c r="H37" s="55"/>
      <c r="I37" s="54"/>
      <c r="J37" s="54"/>
      <c r="K37" s="55"/>
      <c r="L37" s="56"/>
      <c r="M37" s="56"/>
      <c r="N37" s="51"/>
      <c r="O37" s="57">
        <v>1</v>
      </c>
      <c r="P37" s="58">
        <f>IF(O37=0,"Error",M37/O37)</f>
        <v>0</v>
      </c>
      <c r="Q37" s="67"/>
      <c r="R37" s="58">
        <f>IF(P37="Error","Error",P37-Q37)</f>
        <v>0</v>
      </c>
      <c r="S37" s="59" t="s">
        <v>84</v>
      </c>
      <c r="T37" s="60"/>
      <c r="U37" s="18"/>
      <c r="V37" s="5" t="b">
        <v>0</v>
      </c>
    </row>
    <row r="38" spans="1:21" ht="12.75">
      <c r="A38" s="47" t="s">
        <v>16</v>
      </c>
      <c r="B38" s="111" t="str">
        <f>CONCATENATE(A34," ",B34)</f>
        <v>2.2 Travels and subsistance for the project staff during project implementation</v>
      </c>
      <c r="C38" s="111"/>
      <c r="D38" s="111"/>
      <c r="E38" s="111"/>
      <c r="F38" s="111"/>
      <c r="G38" s="111"/>
      <c r="H38" s="111"/>
      <c r="I38" s="111"/>
      <c r="J38" s="111"/>
      <c r="K38" s="111"/>
      <c r="L38" s="111"/>
      <c r="M38" s="111"/>
      <c r="N38" s="111"/>
      <c r="O38" s="111"/>
      <c r="P38" s="71">
        <f>SUM(P36:P37)</f>
        <v>0</v>
      </c>
      <c r="Q38" s="71">
        <f>SUM(Q36:Q37)</f>
        <v>0</v>
      </c>
      <c r="R38" s="71">
        <f>SUM(R36:R37)</f>
        <v>0</v>
      </c>
      <c r="S38" s="72"/>
      <c r="T38" s="72"/>
      <c r="U38" s="18"/>
    </row>
    <row r="39" spans="1:21" ht="12.75">
      <c r="A39" s="73"/>
      <c r="B39" s="74"/>
      <c r="C39" s="74"/>
      <c r="D39" s="74"/>
      <c r="E39" s="74"/>
      <c r="F39" s="74"/>
      <c r="G39" s="74"/>
      <c r="H39" s="74"/>
      <c r="I39" s="74"/>
      <c r="J39" s="74"/>
      <c r="K39" s="74"/>
      <c r="L39" s="74"/>
      <c r="M39" s="74"/>
      <c r="N39" s="74"/>
      <c r="O39" s="74"/>
      <c r="P39" s="74"/>
      <c r="Q39" s="74"/>
      <c r="R39" s="74"/>
      <c r="S39" s="75"/>
      <c r="T39" s="75"/>
      <c r="U39" s="18"/>
    </row>
    <row r="40" spans="1:21" ht="12.75">
      <c r="A40" s="62" t="s">
        <v>16</v>
      </c>
      <c r="B40" s="107" t="str">
        <f>CONCATENATE(A27," ",B27)</f>
        <v>2 Travels and subsistance</v>
      </c>
      <c r="C40" s="107"/>
      <c r="D40" s="107"/>
      <c r="E40" s="107"/>
      <c r="F40" s="107"/>
      <c r="G40" s="107"/>
      <c r="H40" s="107"/>
      <c r="I40" s="107"/>
      <c r="J40" s="107"/>
      <c r="K40" s="107"/>
      <c r="L40" s="107"/>
      <c r="M40" s="107"/>
      <c r="N40" s="107"/>
      <c r="O40" s="107"/>
      <c r="P40" s="77">
        <f>P32+P38</f>
        <v>0</v>
      </c>
      <c r="Q40" s="77">
        <f>Q32+Q38</f>
        <v>0</v>
      </c>
      <c r="R40" s="77">
        <f>R32+R38</f>
        <v>0</v>
      </c>
      <c r="S40" s="72"/>
      <c r="T40" s="72"/>
      <c r="U40" s="18"/>
    </row>
    <row r="41" spans="1:21" ht="12.75">
      <c r="A41" s="73"/>
      <c r="B41" s="74"/>
      <c r="C41" s="74"/>
      <c r="D41" s="74"/>
      <c r="E41" s="74"/>
      <c r="F41" s="74"/>
      <c r="G41" s="74"/>
      <c r="H41" s="74"/>
      <c r="I41" s="74"/>
      <c r="J41" s="74"/>
      <c r="K41" s="74"/>
      <c r="L41" s="74"/>
      <c r="M41" s="74"/>
      <c r="N41" s="74"/>
      <c r="O41" s="74"/>
      <c r="P41" s="74"/>
      <c r="Q41" s="74"/>
      <c r="R41" s="74"/>
      <c r="S41" s="75"/>
      <c r="T41" s="75"/>
      <c r="U41" s="18"/>
    </row>
    <row r="42" spans="1:21" ht="12.75">
      <c r="A42" s="69">
        <f>'Financial Report'!A22</f>
        <v>3</v>
      </c>
      <c r="B42" s="108" t="str">
        <f>'Financial Report'!B22</f>
        <v>Infrastructure</v>
      </c>
      <c r="C42" s="109">
        <f>'Financial Report'!C22</f>
        <v>0</v>
      </c>
      <c r="D42" s="109">
        <f>'Financial Report'!D22</f>
        <v>0</v>
      </c>
      <c r="E42" s="109"/>
      <c r="F42" s="109"/>
      <c r="G42" s="109"/>
      <c r="H42" s="109"/>
      <c r="I42" s="109"/>
      <c r="J42" s="109"/>
      <c r="K42" s="109"/>
      <c r="L42" s="109"/>
      <c r="M42" s="109"/>
      <c r="N42" s="109"/>
      <c r="O42" s="109"/>
      <c r="P42" s="109"/>
      <c r="Q42" s="109"/>
      <c r="R42" s="109"/>
      <c r="S42" s="109"/>
      <c r="T42" s="110"/>
      <c r="U42" s="18"/>
    </row>
    <row r="43" spans="1:21" ht="12.75">
      <c r="A43" s="69" t="str">
        <f>'Financial Report'!A23</f>
        <v>3.1</v>
      </c>
      <c r="B43" s="108" t="str">
        <f>'Financial Report'!B23</f>
        <v>Technical documentation (max 10% of 3.2 value at project level)</v>
      </c>
      <c r="C43" s="109">
        <f>'Financial Report'!C23</f>
        <v>0</v>
      </c>
      <c r="D43" s="109">
        <f>'Financial Report'!D23</f>
        <v>0</v>
      </c>
      <c r="E43" s="109"/>
      <c r="F43" s="109"/>
      <c r="G43" s="109"/>
      <c r="H43" s="109"/>
      <c r="I43" s="109"/>
      <c r="J43" s="109"/>
      <c r="K43" s="109"/>
      <c r="L43" s="109"/>
      <c r="M43" s="109"/>
      <c r="N43" s="109"/>
      <c r="O43" s="109"/>
      <c r="P43" s="109"/>
      <c r="Q43" s="109"/>
      <c r="R43" s="109"/>
      <c r="S43" s="109"/>
      <c r="T43" s="110"/>
      <c r="U43" s="18"/>
    </row>
    <row r="44" spans="1:21" ht="12.75">
      <c r="A44" s="69" t="str">
        <f>'Financial Report'!A24</f>
        <v>3.1.1</v>
      </c>
      <c r="B44" s="108" t="str">
        <f>'Financial Report'!B24</f>
        <v>Feasibility study</v>
      </c>
      <c r="C44" s="109">
        <f>'Financial Report'!C24</f>
        <v>0</v>
      </c>
      <c r="D44" s="109">
        <f>'Financial Report'!D24</f>
        <v>0</v>
      </c>
      <c r="E44" s="109"/>
      <c r="F44" s="109"/>
      <c r="G44" s="109"/>
      <c r="H44" s="109"/>
      <c r="I44" s="109"/>
      <c r="J44" s="109"/>
      <c r="K44" s="109"/>
      <c r="L44" s="109"/>
      <c r="M44" s="109"/>
      <c r="N44" s="109"/>
      <c r="O44" s="109"/>
      <c r="P44" s="109"/>
      <c r="Q44" s="109"/>
      <c r="R44" s="109"/>
      <c r="S44" s="109"/>
      <c r="T44" s="110"/>
      <c r="U44" s="18"/>
    </row>
    <row r="45" spans="1:21" ht="45">
      <c r="A45" s="48" t="s">
        <v>3</v>
      </c>
      <c r="B45" s="49" t="s">
        <v>30</v>
      </c>
      <c r="C45" s="49" t="s">
        <v>4</v>
      </c>
      <c r="D45" s="49" t="s">
        <v>5</v>
      </c>
      <c r="E45" s="49" t="s">
        <v>6</v>
      </c>
      <c r="F45" s="106" t="s">
        <v>10</v>
      </c>
      <c r="G45" s="106"/>
      <c r="H45" s="106"/>
      <c r="I45" s="106" t="s">
        <v>7</v>
      </c>
      <c r="J45" s="106"/>
      <c r="K45" s="106"/>
      <c r="L45" s="49" t="s">
        <v>11</v>
      </c>
      <c r="M45" s="49" t="s">
        <v>12</v>
      </c>
      <c r="N45" s="49" t="s">
        <v>8</v>
      </c>
      <c r="O45" s="49" t="s">
        <v>9</v>
      </c>
      <c r="P45" s="49" t="s">
        <v>13</v>
      </c>
      <c r="Q45" s="49" t="s">
        <v>14</v>
      </c>
      <c r="R45" s="49" t="s">
        <v>15</v>
      </c>
      <c r="S45" s="63" t="s">
        <v>31</v>
      </c>
      <c r="T45" s="49" t="s">
        <v>87</v>
      </c>
      <c r="U45" s="18"/>
    </row>
    <row r="46" spans="1:22" ht="12.75" hidden="1">
      <c r="A46" s="50">
        <f>IF(ISNUMBER(A45),A45+1,0)</f>
        <v>0</v>
      </c>
      <c r="B46" s="51"/>
      <c r="C46" s="52"/>
      <c r="D46" s="53"/>
      <c r="E46" s="53"/>
      <c r="F46" s="54"/>
      <c r="G46" s="54"/>
      <c r="H46" s="55"/>
      <c r="I46" s="54"/>
      <c r="J46" s="54"/>
      <c r="K46" s="55"/>
      <c r="L46" s="56"/>
      <c r="M46" s="56"/>
      <c r="N46" s="51"/>
      <c r="O46" s="57">
        <f>IF(N46&gt;0,INDEX(curs,MATCH(N46,valute,0),1),1)</f>
        <v>1</v>
      </c>
      <c r="P46" s="58">
        <f>IF(O46=0,"Error",M46/O46)</f>
        <v>0</v>
      </c>
      <c r="Q46" s="67"/>
      <c r="R46" s="58">
        <f>IF(P46="Error","Error",P46-Q46)</f>
        <v>0</v>
      </c>
      <c r="S46" s="59" t="s">
        <v>45</v>
      </c>
      <c r="T46" s="60"/>
      <c r="U46" s="18"/>
      <c r="V46" s="5" t="b">
        <f>A46&gt;0</f>
        <v>0</v>
      </c>
    </row>
    <row r="47" spans="1:22" ht="12.75" hidden="1">
      <c r="A47" s="50">
        <f>IF(ISNUMBER(A46),A46+1,1)</f>
        <v>1</v>
      </c>
      <c r="B47" s="51"/>
      <c r="C47" s="52"/>
      <c r="D47" s="53"/>
      <c r="E47" s="53"/>
      <c r="F47" s="54"/>
      <c r="G47" s="54"/>
      <c r="H47" s="55"/>
      <c r="I47" s="54"/>
      <c r="J47" s="54"/>
      <c r="K47" s="55"/>
      <c r="L47" s="56"/>
      <c r="M47" s="56"/>
      <c r="N47" s="51"/>
      <c r="O47" s="57">
        <v>1</v>
      </c>
      <c r="P47" s="58">
        <f>IF(O47=0,"Error",M47/O47)</f>
        <v>0</v>
      </c>
      <c r="Q47" s="67"/>
      <c r="R47" s="58">
        <f>IF(P47="Error","Error",P47-Q47)</f>
        <v>0</v>
      </c>
      <c r="S47" s="59" t="s">
        <v>45</v>
      </c>
      <c r="T47" s="60"/>
      <c r="U47" s="18"/>
      <c r="V47" s="5" t="b">
        <v>0</v>
      </c>
    </row>
    <row r="48" spans="1:21" ht="12.75">
      <c r="A48" s="47" t="s">
        <v>16</v>
      </c>
      <c r="B48" s="111" t="str">
        <f>CONCATENATE(A44," ",B44)</f>
        <v>3.1.1 Feasibility study</v>
      </c>
      <c r="C48" s="111"/>
      <c r="D48" s="111"/>
      <c r="E48" s="111"/>
      <c r="F48" s="111"/>
      <c r="G48" s="111"/>
      <c r="H48" s="111"/>
      <c r="I48" s="111"/>
      <c r="J48" s="111"/>
      <c r="K48" s="111"/>
      <c r="L48" s="111"/>
      <c r="M48" s="111"/>
      <c r="N48" s="111"/>
      <c r="O48" s="111"/>
      <c r="P48" s="71">
        <f>SUM(P46:P47)</f>
        <v>0</v>
      </c>
      <c r="Q48" s="71">
        <f>SUM(Q46:Q47)</f>
        <v>0</v>
      </c>
      <c r="R48" s="71">
        <f>SUM(R46:R47)</f>
        <v>0</v>
      </c>
      <c r="S48" s="72"/>
      <c r="T48" s="72"/>
      <c r="U48" s="18"/>
    </row>
    <row r="49" spans="1:21" ht="12.75">
      <c r="A49" s="73"/>
      <c r="B49" s="74"/>
      <c r="C49" s="74"/>
      <c r="D49" s="74"/>
      <c r="E49" s="74"/>
      <c r="F49" s="74"/>
      <c r="G49" s="74"/>
      <c r="H49" s="74"/>
      <c r="I49" s="74"/>
      <c r="J49" s="74"/>
      <c r="K49" s="74"/>
      <c r="L49" s="74"/>
      <c r="M49" s="74"/>
      <c r="N49" s="74"/>
      <c r="O49" s="74"/>
      <c r="P49" s="74"/>
      <c r="Q49" s="74"/>
      <c r="R49" s="74"/>
      <c r="S49" s="75"/>
      <c r="T49" s="75"/>
      <c r="U49" s="18"/>
    </row>
    <row r="50" spans="1:21" ht="12.75">
      <c r="A50" s="69" t="str">
        <f>'Financial Report'!A25</f>
        <v>3.1.2</v>
      </c>
      <c r="B50" s="108" t="str">
        <f>'Financial Report'!B25</f>
        <v>Technical project</v>
      </c>
      <c r="C50" s="109">
        <f>'Financial Report'!C25</f>
        <v>0</v>
      </c>
      <c r="D50" s="109">
        <f>'Financial Report'!D25</f>
        <v>0</v>
      </c>
      <c r="E50" s="109"/>
      <c r="F50" s="109"/>
      <c r="G50" s="109"/>
      <c r="H50" s="109"/>
      <c r="I50" s="109"/>
      <c r="J50" s="109"/>
      <c r="K50" s="109"/>
      <c r="L50" s="109"/>
      <c r="M50" s="109"/>
      <c r="N50" s="109"/>
      <c r="O50" s="109"/>
      <c r="P50" s="109"/>
      <c r="Q50" s="109"/>
      <c r="R50" s="109"/>
      <c r="S50" s="109"/>
      <c r="T50" s="110"/>
      <c r="U50" s="18"/>
    </row>
    <row r="51" spans="1:21" ht="45">
      <c r="A51" s="48" t="s">
        <v>3</v>
      </c>
      <c r="B51" s="49" t="s">
        <v>30</v>
      </c>
      <c r="C51" s="49" t="s">
        <v>4</v>
      </c>
      <c r="D51" s="49" t="s">
        <v>5</v>
      </c>
      <c r="E51" s="49" t="s">
        <v>6</v>
      </c>
      <c r="F51" s="106" t="s">
        <v>10</v>
      </c>
      <c r="G51" s="106"/>
      <c r="H51" s="106"/>
      <c r="I51" s="106" t="s">
        <v>7</v>
      </c>
      <c r="J51" s="106"/>
      <c r="K51" s="106"/>
      <c r="L51" s="49" t="s">
        <v>11</v>
      </c>
      <c r="M51" s="49" t="s">
        <v>12</v>
      </c>
      <c r="N51" s="49" t="s">
        <v>8</v>
      </c>
      <c r="O51" s="49" t="s">
        <v>9</v>
      </c>
      <c r="P51" s="49" t="s">
        <v>13</v>
      </c>
      <c r="Q51" s="49" t="s">
        <v>14</v>
      </c>
      <c r="R51" s="49" t="s">
        <v>15</v>
      </c>
      <c r="S51" s="63" t="s">
        <v>31</v>
      </c>
      <c r="T51" s="49" t="s">
        <v>87</v>
      </c>
      <c r="U51" s="18"/>
    </row>
    <row r="52" spans="1:22" ht="12.75" hidden="1">
      <c r="A52" s="50">
        <f>IF(ISNUMBER(A51),A51+1,0)</f>
        <v>0</v>
      </c>
      <c r="B52" s="51"/>
      <c r="C52" s="52"/>
      <c r="D52" s="53"/>
      <c r="E52" s="53"/>
      <c r="F52" s="54"/>
      <c r="G52" s="54"/>
      <c r="H52" s="55"/>
      <c r="I52" s="54"/>
      <c r="J52" s="54"/>
      <c r="K52" s="55"/>
      <c r="L52" s="56"/>
      <c r="M52" s="56"/>
      <c r="N52" s="51"/>
      <c r="O52" s="57">
        <f>IF(N52&gt;0,INDEX(curs,MATCH(N52,valute,0),1),1)</f>
        <v>1</v>
      </c>
      <c r="P52" s="58">
        <f>IF(O52=0,"Error",M52/O52)</f>
        <v>0</v>
      </c>
      <c r="Q52" s="67"/>
      <c r="R52" s="58">
        <f>IF(P52="Error","Error",P52-Q52)</f>
        <v>0</v>
      </c>
      <c r="S52" s="59" t="s">
        <v>46</v>
      </c>
      <c r="T52" s="60"/>
      <c r="U52" s="18"/>
      <c r="V52" s="5" t="b">
        <f>A52&gt;0</f>
        <v>0</v>
      </c>
    </row>
    <row r="53" spans="1:22" ht="12.75" hidden="1">
      <c r="A53" s="50">
        <f>IF(ISNUMBER(A52),A52+1,1)</f>
        <v>1</v>
      </c>
      <c r="B53" s="51"/>
      <c r="C53" s="52"/>
      <c r="D53" s="53"/>
      <c r="E53" s="53"/>
      <c r="F53" s="54"/>
      <c r="G53" s="54"/>
      <c r="H53" s="55"/>
      <c r="I53" s="54"/>
      <c r="J53" s="54"/>
      <c r="K53" s="55"/>
      <c r="L53" s="56"/>
      <c r="M53" s="56"/>
      <c r="N53" s="51"/>
      <c r="O53" s="57">
        <v>1</v>
      </c>
      <c r="P53" s="58">
        <f>IF(O53=0,"Error",M53/O53)</f>
        <v>0</v>
      </c>
      <c r="Q53" s="67"/>
      <c r="R53" s="58">
        <f>IF(P53="Error","Error",P53-Q53)</f>
        <v>0</v>
      </c>
      <c r="S53" s="59" t="s">
        <v>46</v>
      </c>
      <c r="T53" s="60"/>
      <c r="U53" s="18"/>
      <c r="V53" s="5" t="b">
        <v>0</v>
      </c>
    </row>
    <row r="54" spans="1:21" ht="12.75">
      <c r="A54" s="47" t="s">
        <v>16</v>
      </c>
      <c r="B54" s="111" t="str">
        <f>CONCATENATE(A50," ",B50)</f>
        <v>3.1.2 Technical project</v>
      </c>
      <c r="C54" s="111"/>
      <c r="D54" s="111"/>
      <c r="E54" s="111"/>
      <c r="F54" s="111"/>
      <c r="G54" s="111"/>
      <c r="H54" s="111"/>
      <c r="I54" s="111"/>
      <c r="J54" s="111"/>
      <c r="K54" s="111"/>
      <c r="L54" s="111"/>
      <c r="M54" s="111"/>
      <c r="N54" s="111"/>
      <c r="O54" s="111"/>
      <c r="P54" s="71">
        <f>SUM(P52:P53)</f>
        <v>0</v>
      </c>
      <c r="Q54" s="71">
        <f>SUM(Q52:Q53)</f>
        <v>0</v>
      </c>
      <c r="R54" s="71">
        <f>SUM(R52:R53)</f>
        <v>0</v>
      </c>
      <c r="S54" s="72"/>
      <c r="T54" s="72"/>
      <c r="U54" s="18"/>
    </row>
    <row r="55" spans="1:21" ht="12.75">
      <c r="A55" s="73"/>
      <c r="B55" s="74"/>
      <c r="C55" s="74"/>
      <c r="D55" s="74"/>
      <c r="E55" s="74"/>
      <c r="F55" s="74"/>
      <c r="G55" s="74"/>
      <c r="H55" s="74"/>
      <c r="I55" s="74"/>
      <c r="J55" s="74"/>
      <c r="K55" s="74"/>
      <c r="L55" s="74"/>
      <c r="M55" s="74"/>
      <c r="N55" s="74"/>
      <c r="O55" s="74"/>
      <c r="P55" s="74"/>
      <c r="Q55" s="74"/>
      <c r="R55" s="74"/>
      <c r="S55" s="75"/>
      <c r="T55" s="75"/>
      <c r="U55" s="18"/>
    </row>
    <row r="56" spans="1:21" ht="12.75">
      <c r="A56" s="69" t="str">
        <f>'Financial Report'!A26</f>
        <v>3.1.3</v>
      </c>
      <c r="B56" s="108" t="str">
        <f>'Financial Report'!B26</f>
        <v>Environmental impact assessment</v>
      </c>
      <c r="C56" s="109">
        <f>'Financial Report'!C26</f>
        <v>0</v>
      </c>
      <c r="D56" s="109">
        <f>'Financial Report'!D26</f>
        <v>0</v>
      </c>
      <c r="E56" s="109"/>
      <c r="F56" s="109"/>
      <c r="G56" s="109"/>
      <c r="H56" s="109"/>
      <c r="I56" s="109"/>
      <c r="J56" s="109"/>
      <c r="K56" s="109"/>
      <c r="L56" s="109"/>
      <c r="M56" s="109"/>
      <c r="N56" s="109"/>
      <c r="O56" s="109"/>
      <c r="P56" s="109"/>
      <c r="Q56" s="109"/>
      <c r="R56" s="109"/>
      <c r="S56" s="109"/>
      <c r="T56" s="110"/>
      <c r="U56" s="18"/>
    </row>
    <row r="57" spans="1:21" ht="45">
      <c r="A57" s="48" t="s">
        <v>3</v>
      </c>
      <c r="B57" s="49" t="s">
        <v>30</v>
      </c>
      <c r="C57" s="49" t="s">
        <v>4</v>
      </c>
      <c r="D57" s="49" t="s">
        <v>5</v>
      </c>
      <c r="E57" s="49" t="s">
        <v>6</v>
      </c>
      <c r="F57" s="106" t="s">
        <v>10</v>
      </c>
      <c r="G57" s="106"/>
      <c r="H57" s="106"/>
      <c r="I57" s="106" t="s">
        <v>7</v>
      </c>
      <c r="J57" s="106"/>
      <c r="K57" s="106"/>
      <c r="L57" s="49" t="s">
        <v>11</v>
      </c>
      <c r="M57" s="49" t="s">
        <v>12</v>
      </c>
      <c r="N57" s="49" t="s">
        <v>8</v>
      </c>
      <c r="O57" s="49" t="s">
        <v>9</v>
      </c>
      <c r="P57" s="49" t="s">
        <v>13</v>
      </c>
      <c r="Q57" s="49" t="s">
        <v>14</v>
      </c>
      <c r="R57" s="49" t="s">
        <v>15</v>
      </c>
      <c r="S57" s="63" t="s">
        <v>31</v>
      </c>
      <c r="T57" s="49" t="s">
        <v>87</v>
      </c>
      <c r="U57" s="18"/>
    </row>
    <row r="58" spans="1:22" ht="12.75" hidden="1">
      <c r="A58" s="50">
        <f>IF(ISNUMBER(A57),A57+1,0)</f>
        <v>0</v>
      </c>
      <c r="B58" s="51"/>
      <c r="C58" s="52"/>
      <c r="D58" s="53"/>
      <c r="E58" s="53"/>
      <c r="F58" s="54"/>
      <c r="G58" s="54"/>
      <c r="H58" s="55"/>
      <c r="I58" s="54"/>
      <c r="J58" s="54"/>
      <c r="K58" s="55"/>
      <c r="L58" s="56"/>
      <c r="M58" s="56"/>
      <c r="N58" s="51"/>
      <c r="O58" s="57">
        <f>IF(N58&gt;0,INDEX(curs,MATCH(N58,valute,0),1),1)</f>
        <v>1</v>
      </c>
      <c r="P58" s="58">
        <f>IF(O58=0,"Error",M58/O58)</f>
        <v>0</v>
      </c>
      <c r="Q58" s="67"/>
      <c r="R58" s="58">
        <f>IF(P58="Error","Error",P58-Q58)</f>
        <v>0</v>
      </c>
      <c r="S58" s="59" t="s">
        <v>47</v>
      </c>
      <c r="T58" s="60"/>
      <c r="U58" s="18"/>
      <c r="V58" s="5" t="b">
        <f>A58&gt;0</f>
        <v>0</v>
      </c>
    </row>
    <row r="59" spans="1:22" ht="12.75" hidden="1">
      <c r="A59" s="50">
        <f>IF(ISNUMBER(A58),A58+1,1)</f>
        <v>1</v>
      </c>
      <c r="B59" s="51"/>
      <c r="C59" s="52"/>
      <c r="D59" s="53"/>
      <c r="E59" s="53"/>
      <c r="F59" s="54"/>
      <c r="G59" s="54"/>
      <c r="H59" s="55"/>
      <c r="I59" s="54"/>
      <c r="J59" s="54"/>
      <c r="K59" s="55"/>
      <c r="L59" s="56"/>
      <c r="M59" s="56"/>
      <c r="N59" s="51"/>
      <c r="O59" s="57">
        <v>1</v>
      </c>
      <c r="P59" s="58">
        <f>IF(O59=0,"Error",M59/O59)</f>
        <v>0</v>
      </c>
      <c r="Q59" s="67"/>
      <c r="R59" s="58">
        <f>IF(P59="Error","Error",P59-Q59)</f>
        <v>0</v>
      </c>
      <c r="S59" s="59" t="s">
        <v>47</v>
      </c>
      <c r="T59" s="60"/>
      <c r="U59" s="18"/>
      <c r="V59" s="5" t="b">
        <v>0</v>
      </c>
    </row>
    <row r="60" spans="1:21" ht="12.75">
      <c r="A60" s="47" t="s">
        <v>16</v>
      </c>
      <c r="B60" s="111" t="str">
        <f>CONCATENATE(A56," ",B56)</f>
        <v>3.1.3 Environmental impact assessment</v>
      </c>
      <c r="C60" s="111"/>
      <c r="D60" s="111"/>
      <c r="E60" s="111"/>
      <c r="F60" s="111"/>
      <c r="G60" s="111"/>
      <c r="H60" s="111"/>
      <c r="I60" s="111"/>
      <c r="J60" s="111"/>
      <c r="K60" s="111"/>
      <c r="L60" s="111"/>
      <c r="M60" s="111"/>
      <c r="N60" s="111"/>
      <c r="O60" s="111"/>
      <c r="P60" s="71">
        <f>SUM(P58:P59)</f>
        <v>0</v>
      </c>
      <c r="Q60" s="71">
        <f>SUM(Q58:Q59)</f>
        <v>0</v>
      </c>
      <c r="R60" s="71">
        <f>SUM(R58:R59)</f>
        <v>0</v>
      </c>
      <c r="S60" s="72"/>
      <c r="T60" s="72"/>
      <c r="U60" s="18"/>
    </row>
    <row r="61" spans="1:21" ht="12.75">
      <c r="A61" s="73"/>
      <c r="B61" s="74"/>
      <c r="C61" s="74"/>
      <c r="D61" s="74"/>
      <c r="E61" s="74"/>
      <c r="F61" s="74"/>
      <c r="G61" s="74"/>
      <c r="H61" s="74"/>
      <c r="I61" s="74"/>
      <c r="J61" s="74"/>
      <c r="K61" s="74"/>
      <c r="L61" s="74"/>
      <c r="M61" s="74"/>
      <c r="N61" s="74"/>
      <c r="O61" s="74"/>
      <c r="P61" s="74"/>
      <c r="Q61" s="74"/>
      <c r="R61" s="74"/>
      <c r="S61" s="75"/>
      <c r="T61" s="75"/>
      <c r="U61" s="18"/>
    </row>
    <row r="62" spans="1:21" ht="12.75">
      <c r="A62" s="69" t="str">
        <f>'Financial Report'!A27</f>
        <v>3.1.4</v>
      </c>
      <c r="B62" s="108" t="str">
        <f>'Financial Report'!B27</f>
        <v>Other type of technical documentation</v>
      </c>
      <c r="C62" s="109">
        <f>'Financial Report'!C27</f>
        <v>0</v>
      </c>
      <c r="D62" s="109">
        <f>'Financial Report'!D27</f>
        <v>0</v>
      </c>
      <c r="E62" s="109"/>
      <c r="F62" s="109"/>
      <c r="G62" s="109"/>
      <c r="H62" s="109"/>
      <c r="I62" s="109"/>
      <c r="J62" s="109"/>
      <c r="K62" s="109"/>
      <c r="L62" s="109"/>
      <c r="M62" s="109"/>
      <c r="N62" s="109"/>
      <c r="O62" s="109"/>
      <c r="P62" s="109"/>
      <c r="Q62" s="109"/>
      <c r="R62" s="109"/>
      <c r="S62" s="109"/>
      <c r="T62" s="110"/>
      <c r="U62" s="18"/>
    </row>
    <row r="63" spans="1:21" ht="45">
      <c r="A63" s="48" t="s">
        <v>3</v>
      </c>
      <c r="B63" s="49" t="s">
        <v>30</v>
      </c>
      <c r="C63" s="49" t="s">
        <v>4</v>
      </c>
      <c r="D63" s="49" t="s">
        <v>5</v>
      </c>
      <c r="E63" s="49" t="s">
        <v>6</v>
      </c>
      <c r="F63" s="106" t="s">
        <v>10</v>
      </c>
      <c r="G63" s="106"/>
      <c r="H63" s="106"/>
      <c r="I63" s="106" t="s">
        <v>7</v>
      </c>
      <c r="J63" s="106"/>
      <c r="K63" s="106"/>
      <c r="L63" s="49" t="s">
        <v>11</v>
      </c>
      <c r="M63" s="49" t="s">
        <v>12</v>
      </c>
      <c r="N63" s="49" t="s">
        <v>8</v>
      </c>
      <c r="O63" s="49" t="s">
        <v>9</v>
      </c>
      <c r="P63" s="49" t="s">
        <v>13</v>
      </c>
      <c r="Q63" s="49" t="s">
        <v>14</v>
      </c>
      <c r="R63" s="49" t="s">
        <v>15</v>
      </c>
      <c r="S63" s="63" t="s">
        <v>31</v>
      </c>
      <c r="T63" s="49" t="s">
        <v>87</v>
      </c>
      <c r="U63" s="18"/>
    </row>
    <row r="64" spans="1:22" ht="12.75" hidden="1">
      <c r="A64" s="50">
        <f>IF(ISNUMBER(A63),A63+1,0)</f>
        <v>0</v>
      </c>
      <c r="B64" s="51"/>
      <c r="C64" s="52"/>
      <c r="D64" s="53"/>
      <c r="E64" s="53"/>
      <c r="F64" s="54"/>
      <c r="G64" s="54"/>
      <c r="H64" s="55"/>
      <c r="I64" s="54"/>
      <c r="J64" s="54"/>
      <c r="K64" s="55"/>
      <c r="L64" s="56"/>
      <c r="M64" s="56"/>
      <c r="N64" s="51"/>
      <c r="O64" s="57">
        <f>IF(N64&gt;0,INDEX(curs,MATCH(N64,valute,0),1),1)</f>
        <v>1</v>
      </c>
      <c r="P64" s="58">
        <f>IF(O64=0,"Error",M64/O64)</f>
        <v>0</v>
      </c>
      <c r="Q64" s="67"/>
      <c r="R64" s="58">
        <f>IF(P64="Error","Error",P64-Q64)</f>
        <v>0</v>
      </c>
      <c r="S64" s="59" t="s">
        <v>84</v>
      </c>
      <c r="T64" s="60"/>
      <c r="U64" s="18"/>
      <c r="V64" s="5" t="b">
        <f>A64&gt;0</f>
        <v>0</v>
      </c>
    </row>
    <row r="65" spans="1:22" ht="12.75" hidden="1">
      <c r="A65" s="50">
        <f>IF(ISNUMBER(A64),A64+1,1)</f>
        <v>1</v>
      </c>
      <c r="B65" s="51"/>
      <c r="C65" s="52"/>
      <c r="D65" s="53"/>
      <c r="E65" s="53"/>
      <c r="F65" s="54"/>
      <c r="G65" s="54"/>
      <c r="H65" s="55"/>
      <c r="I65" s="54"/>
      <c r="J65" s="54"/>
      <c r="K65" s="55"/>
      <c r="L65" s="56"/>
      <c r="M65" s="56"/>
      <c r="N65" s="51"/>
      <c r="O65" s="57">
        <v>1</v>
      </c>
      <c r="P65" s="58">
        <f>IF(O65=0,"Error",M65/O65)</f>
        <v>0</v>
      </c>
      <c r="Q65" s="67"/>
      <c r="R65" s="58">
        <f>IF(P65="Error","Error",P65-Q65)</f>
        <v>0</v>
      </c>
      <c r="S65" s="59" t="s">
        <v>84</v>
      </c>
      <c r="T65" s="60"/>
      <c r="U65" s="18"/>
      <c r="V65" s="5" t="b">
        <v>0</v>
      </c>
    </row>
    <row r="66" spans="1:21" ht="12.75">
      <c r="A66" s="47" t="s">
        <v>16</v>
      </c>
      <c r="B66" s="111" t="str">
        <f>CONCATENATE(A62," ",B62)</f>
        <v>3.1.4 Other type of technical documentation</v>
      </c>
      <c r="C66" s="111"/>
      <c r="D66" s="111"/>
      <c r="E66" s="111"/>
      <c r="F66" s="111"/>
      <c r="G66" s="111"/>
      <c r="H66" s="111"/>
      <c r="I66" s="111"/>
      <c r="J66" s="111"/>
      <c r="K66" s="111"/>
      <c r="L66" s="111"/>
      <c r="M66" s="111"/>
      <c r="N66" s="111"/>
      <c r="O66" s="111"/>
      <c r="P66" s="71">
        <f>SUM(P64:P65)</f>
        <v>0</v>
      </c>
      <c r="Q66" s="71">
        <f>SUM(Q64:Q65)</f>
        <v>0</v>
      </c>
      <c r="R66" s="71">
        <f>SUM(R64:R65)</f>
        <v>0</v>
      </c>
      <c r="S66" s="72"/>
      <c r="T66" s="72"/>
      <c r="U66" s="18"/>
    </row>
    <row r="67" spans="1:21" ht="12.75">
      <c r="A67" s="73"/>
      <c r="B67" s="74"/>
      <c r="C67" s="74"/>
      <c r="D67" s="74"/>
      <c r="E67" s="74"/>
      <c r="F67" s="74"/>
      <c r="G67" s="74"/>
      <c r="H67" s="74"/>
      <c r="I67" s="74"/>
      <c r="J67" s="74"/>
      <c r="K67" s="74"/>
      <c r="L67" s="74"/>
      <c r="M67" s="74"/>
      <c r="N67" s="74"/>
      <c r="O67" s="74"/>
      <c r="P67" s="74"/>
      <c r="Q67" s="74"/>
      <c r="R67" s="74"/>
      <c r="S67" s="75"/>
      <c r="T67" s="75"/>
      <c r="U67" s="18"/>
    </row>
    <row r="68" spans="1:21" ht="12.75">
      <c r="A68" s="47" t="s">
        <v>16</v>
      </c>
      <c r="B68" s="111" t="str">
        <f>CONCATENATE(A43," ",B43)</f>
        <v>3.1 Technical documentation (max 10% of 3.2 value at project level)</v>
      </c>
      <c r="C68" s="111"/>
      <c r="D68" s="111"/>
      <c r="E68" s="111"/>
      <c r="F68" s="111"/>
      <c r="G68" s="111"/>
      <c r="H68" s="111"/>
      <c r="I68" s="111"/>
      <c r="J68" s="111"/>
      <c r="K68" s="111"/>
      <c r="L68" s="111"/>
      <c r="M68" s="111"/>
      <c r="N68" s="111"/>
      <c r="O68" s="111"/>
      <c r="P68" s="71">
        <f>P48+P54+P60+P66</f>
        <v>0</v>
      </c>
      <c r="Q68" s="71">
        <f>Q48+Q54+Q60+Q66</f>
        <v>0</v>
      </c>
      <c r="R68" s="71">
        <f>R48+R54+R60+R66</f>
        <v>0</v>
      </c>
      <c r="S68" s="72"/>
      <c r="T68" s="72"/>
      <c r="U68" s="18"/>
    </row>
    <row r="69" spans="1:21" ht="12.75">
      <c r="A69" s="73"/>
      <c r="B69" s="74"/>
      <c r="C69" s="74"/>
      <c r="D69" s="74"/>
      <c r="E69" s="74"/>
      <c r="F69" s="74"/>
      <c r="G69" s="74"/>
      <c r="H69" s="74"/>
      <c r="I69" s="74"/>
      <c r="J69" s="74"/>
      <c r="K69" s="74"/>
      <c r="L69" s="74"/>
      <c r="M69" s="74"/>
      <c r="N69" s="74"/>
      <c r="O69" s="74"/>
      <c r="P69" s="74"/>
      <c r="Q69" s="74"/>
      <c r="R69" s="74"/>
      <c r="S69" s="75"/>
      <c r="T69" s="75"/>
      <c r="U69" s="18"/>
    </row>
    <row r="70" spans="1:21" ht="12.75">
      <c r="A70" s="69" t="str">
        <f>'Financial Report'!A28</f>
        <v>3.2</v>
      </c>
      <c r="B70" s="108" t="str">
        <f>'Financial Report'!B28</f>
        <v>Infrastructure execution</v>
      </c>
      <c r="C70" s="109">
        <f>'Financial Report'!C28</f>
        <v>0</v>
      </c>
      <c r="D70" s="109">
        <f>'Financial Report'!D28</f>
        <v>0</v>
      </c>
      <c r="E70" s="109"/>
      <c r="F70" s="109"/>
      <c r="G70" s="109"/>
      <c r="H70" s="109"/>
      <c r="I70" s="109"/>
      <c r="J70" s="109"/>
      <c r="K70" s="109"/>
      <c r="L70" s="109"/>
      <c r="M70" s="109"/>
      <c r="N70" s="109"/>
      <c r="O70" s="109"/>
      <c r="P70" s="109"/>
      <c r="Q70" s="109"/>
      <c r="R70" s="109"/>
      <c r="S70" s="109"/>
      <c r="T70" s="110"/>
      <c r="U70" s="18"/>
    </row>
    <row r="71" spans="1:21" ht="45">
      <c r="A71" s="48" t="s">
        <v>3</v>
      </c>
      <c r="B71" s="49" t="s">
        <v>30</v>
      </c>
      <c r="C71" s="49" t="s">
        <v>4</v>
      </c>
      <c r="D71" s="49" t="s">
        <v>5</v>
      </c>
      <c r="E71" s="49" t="s">
        <v>6</v>
      </c>
      <c r="F71" s="106" t="s">
        <v>10</v>
      </c>
      <c r="G71" s="106"/>
      <c r="H71" s="106"/>
      <c r="I71" s="106" t="s">
        <v>7</v>
      </c>
      <c r="J71" s="106"/>
      <c r="K71" s="106"/>
      <c r="L71" s="49" t="s">
        <v>11</v>
      </c>
      <c r="M71" s="49" t="s">
        <v>12</v>
      </c>
      <c r="N71" s="49" t="s">
        <v>8</v>
      </c>
      <c r="O71" s="49" t="s">
        <v>9</v>
      </c>
      <c r="P71" s="49" t="s">
        <v>13</v>
      </c>
      <c r="Q71" s="49" t="s">
        <v>14</v>
      </c>
      <c r="R71" s="49" t="s">
        <v>15</v>
      </c>
      <c r="S71" s="63" t="s">
        <v>31</v>
      </c>
      <c r="T71" s="49" t="s">
        <v>87</v>
      </c>
      <c r="U71" s="18"/>
    </row>
    <row r="72" spans="1:22" ht="12.75" hidden="1">
      <c r="A72" s="50">
        <f>IF(ISNUMBER(A71),A71+1,0)</f>
        <v>0</v>
      </c>
      <c r="B72" s="51"/>
      <c r="C72" s="52"/>
      <c r="D72" s="53"/>
      <c r="E72" s="53"/>
      <c r="F72" s="54"/>
      <c r="G72" s="54"/>
      <c r="H72" s="55"/>
      <c r="I72" s="54"/>
      <c r="J72" s="54"/>
      <c r="K72" s="55"/>
      <c r="L72" s="56"/>
      <c r="M72" s="56"/>
      <c r="N72" s="51"/>
      <c r="O72" s="57">
        <f>IF(N72&gt;0,INDEX(curs,MATCH(N72,valute,0),1),1)</f>
        <v>1</v>
      </c>
      <c r="P72" s="58">
        <f>IF(O72=0,"Error",M72/O72)</f>
        <v>0</v>
      </c>
      <c r="Q72" s="67"/>
      <c r="R72" s="58">
        <f>IF(P72="Error","Error",P72-Q72)</f>
        <v>0</v>
      </c>
      <c r="S72" s="59" t="s">
        <v>84</v>
      </c>
      <c r="T72" s="60"/>
      <c r="U72" s="18"/>
      <c r="V72" s="5" t="b">
        <f>A72&gt;0</f>
        <v>0</v>
      </c>
    </row>
    <row r="73" spans="1:22" ht="12.75" hidden="1">
      <c r="A73" s="50">
        <f>IF(ISNUMBER(A72),A72+1,1)</f>
        <v>1</v>
      </c>
      <c r="B73" s="51"/>
      <c r="C73" s="52"/>
      <c r="D73" s="53"/>
      <c r="E73" s="53"/>
      <c r="F73" s="54"/>
      <c r="G73" s="54"/>
      <c r="H73" s="55"/>
      <c r="I73" s="54"/>
      <c r="J73" s="54"/>
      <c r="K73" s="55"/>
      <c r="L73" s="56"/>
      <c r="M73" s="56"/>
      <c r="N73" s="51"/>
      <c r="O73" s="57">
        <v>1</v>
      </c>
      <c r="P73" s="58">
        <f>IF(O73=0,"Error",M73/O73)</f>
        <v>0</v>
      </c>
      <c r="Q73" s="67"/>
      <c r="R73" s="58">
        <f>IF(P73="Error","Error",P73-Q73)</f>
        <v>0</v>
      </c>
      <c r="S73" s="59" t="s">
        <v>84</v>
      </c>
      <c r="T73" s="60"/>
      <c r="U73" s="18"/>
      <c r="V73" s="5" t="b">
        <v>0</v>
      </c>
    </row>
    <row r="74" spans="1:21" ht="12.75">
      <c r="A74" s="47" t="s">
        <v>16</v>
      </c>
      <c r="B74" s="111" t="str">
        <f>CONCATENATE(A70," ",B70)</f>
        <v>3.2 Infrastructure execution</v>
      </c>
      <c r="C74" s="111"/>
      <c r="D74" s="111"/>
      <c r="E74" s="111"/>
      <c r="F74" s="111"/>
      <c r="G74" s="111"/>
      <c r="H74" s="111"/>
      <c r="I74" s="111"/>
      <c r="J74" s="111"/>
      <c r="K74" s="111"/>
      <c r="L74" s="111"/>
      <c r="M74" s="111"/>
      <c r="N74" s="111"/>
      <c r="O74" s="111"/>
      <c r="P74" s="71">
        <f>SUM(P72:P73)</f>
        <v>0</v>
      </c>
      <c r="Q74" s="71">
        <f>SUM(Q72:Q73)</f>
        <v>0</v>
      </c>
      <c r="R74" s="71">
        <f>SUM(R72:R73)</f>
        <v>0</v>
      </c>
      <c r="S74" s="72"/>
      <c r="T74" s="72"/>
      <c r="U74" s="18"/>
    </row>
    <row r="75" spans="1:21" ht="12.75">
      <c r="A75" s="73"/>
      <c r="B75" s="74"/>
      <c r="C75" s="74"/>
      <c r="D75" s="74"/>
      <c r="E75" s="74"/>
      <c r="F75" s="74"/>
      <c r="G75" s="74"/>
      <c r="H75" s="74"/>
      <c r="I75" s="74"/>
      <c r="J75" s="74"/>
      <c r="K75" s="74"/>
      <c r="L75" s="74"/>
      <c r="M75" s="74"/>
      <c r="N75" s="74"/>
      <c r="O75" s="74"/>
      <c r="P75" s="74"/>
      <c r="Q75" s="74"/>
      <c r="R75" s="74"/>
      <c r="S75" s="75"/>
      <c r="T75" s="75"/>
      <c r="U75" s="18"/>
    </row>
    <row r="76" spans="1:21" ht="12.75">
      <c r="A76" s="69" t="str">
        <f>'Financial Report'!A29</f>
        <v>3.3</v>
      </c>
      <c r="B76" s="108" t="str">
        <f>'Financial Report'!B29</f>
        <v>Site supervision</v>
      </c>
      <c r="C76" s="109">
        <f>'Financial Report'!C29</f>
        <v>0</v>
      </c>
      <c r="D76" s="109">
        <f>'Financial Report'!D29</f>
        <v>0</v>
      </c>
      <c r="E76" s="109"/>
      <c r="F76" s="109"/>
      <c r="G76" s="109"/>
      <c r="H76" s="109"/>
      <c r="I76" s="109"/>
      <c r="J76" s="109"/>
      <c r="K76" s="109"/>
      <c r="L76" s="109"/>
      <c r="M76" s="109"/>
      <c r="N76" s="109"/>
      <c r="O76" s="109"/>
      <c r="P76" s="109"/>
      <c r="Q76" s="109"/>
      <c r="R76" s="109"/>
      <c r="S76" s="109"/>
      <c r="T76" s="110"/>
      <c r="U76" s="18"/>
    </row>
    <row r="77" spans="1:21" ht="45">
      <c r="A77" s="48" t="s">
        <v>3</v>
      </c>
      <c r="B77" s="49" t="s">
        <v>30</v>
      </c>
      <c r="C77" s="49" t="s">
        <v>4</v>
      </c>
      <c r="D77" s="49" t="s">
        <v>5</v>
      </c>
      <c r="E77" s="49" t="s">
        <v>6</v>
      </c>
      <c r="F77" s="106" t="s">
        <v>10</v>
      </c>
      <c r="G77" s="106"/>
      <c r="H77" s="106"/>
      <c r="I77" s="106" t="s">
        <v>7</v>
      </c>
      <c r="J77" s="106"/>
      <c r="K77" s="106"/>
      <c r="L77" s="49" t="s">
        <v>11</v>
      </c>
      <c r="M77" s="49" t="s">
        <v>12</v>
      </c>
      <c r="N77" s="49" t="s">
        <v>8</v>
      </c>
      <c r="O77" s="49" t="s">
        <v>9</v>
      </c>
      <c r="P77" s="49" t="s">
        <v>13</v>
      </c>
      <c r="Q77" s="49" t="s">
        <v>14</v>
      </c>
      <c r="R77" s="49" t="s">
        <v>15</v>
      </c>
      <c r="S77" s="63" t="s">
        <v>31</v>
      </c>
      <c r="T77" s="49" t="s">
        <v>87</v>
      </c>
      <c r="U77" s="18"/>
    </row>
    <row r="78" spans="1:22" ht="12.75" hidden="1">
      <c r="A78" s="50">
        <f>IF(ISNUMBER(A77),A77+1,0)</f>
        <v>0</v>
      </c>
      <c r="B78" s="51"/>
      <c r="C78" s="52"/>
      <c r="D78" s="53"/>
      <c r="E78" s="53"/>
      <c r="F78" s="54"/>
      <c r="G78" s="54"/>
      <c r="H78" s="55"/>
      <c r="I78" s="54"/>
      <c r="J78" s="54"/>
      <c r="K78" s="55"/>
      <c r="L78" s="56"/>
      <c r="M78" s="56"/>
      <c r="N78" s="51"/>
      <c r="O78" s="57">
        <f>IF(N78&gt;0,INDEX(curs,MATCH(N78,valute,0),1),1)</f>
        <v>1</v>
      </c>
      <c r="P78" s="58">
        <f>IF(O78=0,"Error",M78/O78)</f>
        <v>0</v>
      </c>
      <c r="Q78" s="67"/>
      <c r="R78" s="58">
        <f>IF(P78="Error","Error",P78-Q78)</f>
        <v>0</v>
      </c>
      <c r="S78" s="59" t="s">
        <v>49</v>
      </c>
      <c r="T78" s="60"/>
      <c r="U78" s="18"/>
      <c r="V78" s="5" t="b">
        <f>A78&gt;0</f>
        <v>0</v>
      </c>
    </row>
    <row r="79" spans="1:22" ht="12.75" hidden="1">
      <c r="A79" s="50">
        <f>IF(ISNUMBER(A78),A78+1,1)</f>
        <v>1</v>
      </c>
      <c r="B79" s="51"/>
      <c r="C79" s="52"/>
      <c r="D79" s="53"/>
      <c r="E79" s="53"/>
      <c r="F79" s="54"/>
      <c r="G79" s="54"/>
      <c r="H79" s="55"/>
      <c r="I79" s="54"/>
      <c r="J79" s="54"/>
      <c r="K79" s="55"/>
      <c r="L79" s="56"/>
      <c r="M79" s="56"/>
      <c r="N79" s="51"/>
      <c r="O79" s="57">
        <v>1</v>
      </c>
      <c r="P79" s="58">
        <f>IF(O79=0,"Error",M79/O79)</f>
        <v>0</v>
      </c>
      <c r="Q79" s="67"/>
      <c r="R79" s="58">
        <f>IF(P79="Error","Error",P79-Q79)</f>
        <v>0</v>
      </c>
      <c r="S79" s="59" t="s">
        <v>49</v>
      </c>
      <c r="T79" s="60"/>
      <c r="U79" s="18"/>
      <c r="V79" s="5" t="b">
        <v>0</v>
      </c>
    </row>
    <row r="80" spans="1:21" ht="12.75">
      <c r="A80" s="47" t="s">
        <v>16</v>
      </c>
      <c r="B80" s="111" t="str">
        <f>CONCATENATE(A76," ",B76)</f>
        <v>3.3 Site supervision</v>
      </c>
      <c r="C80" s="111"/>
      <c r="D80" s="111"/>
      <c r="E80" s="111"/>
      <c r="F80" s="111"/>
      <c r="G80" s="111"/>
      <c r="H80" s="111"/>
      <c r="I80" s="111"/>
      <c r="J80" s="111"/>
      <c r="K80" s="111"/>
      <c r="L80" s="111"/>
      <c r="M80" s="111"/>
      <c r="N80" s="111"/>
      <c r="O80" s="111"/>
      <c r="P80" s="71">
        <f>SUM(P78:P79)</f>
        <v>0</v>
      </c>
      <c r="Q80" s="71">
        <f>SUM(Q78:Q79)</f>
        <v>0</v>
      </c>
      <c r="R80" s="71">
        <f>SUM(R78:R79)</f>
        <v>0</v>
      </c>
      <c r="S80" s="72"/>
      <c r="T80" s="72"/>
      <c r="U80" s="18"/>
    </row>
    <row r="81" spans="1:21" ht="12.75">
      <c r="A81" s="73"/>
      <c r="B81" s="74"/>
      <c r="C81" s="74"/>
      <c r="D81" s="74"/>
      <c r="E81" s="74"/>
      <c r="F81" s="74"/>
      <c r="G81" s="74"/>
      <c r="H81" s="74"/>
      <c r="I81" s="74"/>
      <c r="J81" s="74"/>
      <c r="K81" s="74"/>
      <c r="L81" s="74"/>
      <c r="M81" s="74"/>
      <c r="N81" s="74"/>
      <c r="O81" s="74"/>
      <c r="P81" s="74"/>
      <c r="Q81" s="74"/>
      <c r="R81" s="74"/>
      <c r="S81" s="75"/>
      <c r="T81" s="75"/>
      <c r="U81" s="18"/>
    </row>
    <row r="82" spans="1:21" ht="12.75">
      <c r="A82" s="69" t="str">
        <f>'Financial Report'!A30</f>
        <v>3.4</v>
      </c>
      <c r="B82" s="108" t="str">
        <f>'Financial Report'!B30</f>
        <v>Taxes</v>
      </c>
      <c r="C82" s="109">
        <f>'Financial Report'!C30</f>
        <v>0</v>
      </c>
      <c r="D82" s="109">
        <f>'Financial Report'!D30</f>
        <v>0</v>
      </c>
      <c r="E82" s="109"/>
      <c r="F82" s="109"/>
      <c r="G82" s="109"/>
      <c r="H82" s="109"/>
      <c r="I82" s="109"/>
      <c r="J82" s="109"/>
      <c r="K82" s="109"/>
      <c r="L82" s="109"/>
      <c r="M82" s="109"/>
      <c r="N82" s="109"/>
      <c r="O82" s="109"/>
      <c r="P82" s="109"/>
      <c r="Q82" s="109"/>
      <c r="R82" s="109"/>
      <c r="S82" s="109"/>
      <c r="T82" s="110"/>
      <c r="U82" s="18"/>
    </row>
    <row r="83" spans="1:21" ht="45">
      <c r="A83" s="48" t="s">
        <v>3</v>
      </c>
      <c r="B83" s="49" t="s">
        <v>30</v>
      </c>
      <c r="C83" s="49" t="s">
        <v>4</v>
      </c>
      <c r="D83" s="49" t="s">
        <v>5</v>
      </c>
      <c r="E83" s="49" t="s">
        <v>6</v>
      </c>
      <c r="F83" s="106" t="s">
        <v>10</v>
      </c>
      <c r="G83" s="106"/>
      <c r="H83" s="106"/>
      <c r="I83" s="106" t="s">
        <v>7</v>
      </c>
      <c r="J83" s="106"/>
      <c r="K83" s="106"/>
      <c r="L83" s="49" t="s">
        <v>11</v>
      </c>
      <c r="M83" s="49" t="s">
        <v>12</v>
      </c>
      <c r="N83" s="49" t="s">
        <v>8</v>
      </c>
      <c r="O83" s="49" t="s">
        <v>9</v>
      </c>
      <c r="P83" s="49" t="s">
        <v>13</v>
      </c>
      <c r="Q83" s="49" t="s">
        <v>14</v>
      </c>
      <c r="R83" s="49" t="s">
        <v>15</v>
      </c>
      <c r="S83" s="63" t="s">
        <v>31</v>
      </c>
      <c r="T83" s="49" t="s">
        <v>87</v>
      </c>
      <c r="U83" s="18"/>
    </row>
    <row r="84" spans="1:22" ht="12.75" hidden="1">
      <c r="A84" s="50">
        <f>IF(ISNUMBER(A83),A83+1,0)</f>
        <v>0</v>
      </c>
      <c r="B84" s="51"/>
      <c r="C84" s="52"/>
      <c r="D84" s="53"/>
      <c r="E84" s="53"/>
      <c r="F84" s="54"/>
      <c r="G84" s="54"/>
      <c r="H84" s="55"/>
      <c r="I84" s="54"/>
      <c r="J84" s="54"/>
      <c r="K84" s="55"/>
      <c r="L84" s="56"/>
      <c r="M84" s="56"/>
      <c r="N84" s="51"/>
      <c r="O84" s="57">
        <f>IF(N84&gt;0,INDEX(curs,MATCH(N84,valute,0),1),1)</f>
        <v>1</v>
      </c>
      <c r="P84" s="58">
        <f>IF(O84=0,"Error",M84/O84)</f>
        <v>0</v>
      </c>
      <c r="Q84" s="67"/>
      <c r="R84" s="58">
        <f>IF(P84="Error","Error",P84-Q84)</f>
        <v>0</v>
      </c>
      <c r="S84" s="59" t="s">
        <v>50</v>
      </c>
      <c r="T84" s="60"/>
      <c r="U84" s="18"/>
      <c r="V84" s="5" t="b">
        <f>A84&gt;0</f>
        <v>0</v>
      </c>
    </row>
    <row r="85" spans="1:22" ht="12.75" hidden="1">
      <c r="A85" s="50">
        <f>IF(ISNUMBER(A84),A84+1,1)</f>
        <v>1</v>
      </c>
      <c r="B85" s="51"/>
      <c r="C85" s="52"/>
      <c r="D85" s="53"/>
      <c r="E85" s="53"/>
      <c r="F85" s="54"/>
      <c r="G85" s="54"/>
      <c r="H85" s="55"/>
      <c r="I85" s="54"/>
      <c r="J85" s="54"/>
      <c r="K85" s="55"/>
      <c r="L85" s="56"/>
      <c r="M85" s="56"/>
      <c r="N85" s="51"/>
      <c r="O85" s="57">
        <v>1</v>
      </c>
      <c r="P85" s="58">
        <f>IF(O85=0,"Error",M85/O85)</f>
        <v>0</v>
      </c>
      <c r="Q85" s="67"/>
      <c r="R85" s="58">
        <f>IF(P85="Error","Error",P85-Q85)</f>
        <v>0</v>
      </c>
      <c r="S85" s="59" t="s">
        <v>50</v>
      </c>
      <c r="T85" s="60"/>
      <c r="U85" s="18"/>
      <c r="V85" s="5" t="b">
        <v>0</v>
      </c>
    </row>
    <row r="86" spans="1:21" ht="12.75">
      <c r="A86" s="47" t="s">
        <v>16</v>
      </c>
      <c r="B86" s="111" t="str">
        <f>CONCATENATE(A82," ",B82)</f>
        <v>3.4 Taxes</v>
      </c>
      <c r="C86" s="111"/>
      <c r="D86" s="111"/>
      <c r="E86" s="111"/>
      <c r="F86" s="111"/>
      <c r="G86" s="111"/>
      <c r="H86" s="111"/>
      <c r="I86" s="111"/>
      <c r="J86" s="111"/>
      <c r="K86" s="111"/>
      <c r="L86" s="111"/>
      <c r="M86" s="111"/>
      <c r="N86" s="111"/>
      <c r="O86" s="111"/>
      <c r="P86" s="71">
        <f>SUM(P84:P85)</f>
        <v>0</v>
      </c>
      <c r="Q86" s="71">
        <f>SUM(Q84:Q85)</f>
        <v>0</v>
      </c>
      <c r="R86" s="71">
        <f>SUM(R84:R85)</f>
        <v>0</v>
      </c>
      <c r="S86" s="72"/>
      <c r="T86" s="72"/>
      <c r="U86" s="18"/>
    </row>
    <row r="87" spans="1:21" ht="12.75">
      <c r="A87" s="73"/>
      <c r="B87" s="74"/>
      <c r="C87" s="74"/>
      <c r="D87" s="74"/>
      <c r="E87" s="74"/>
      <c r="F87" s="74"/>
      <c r="G87" s="74"/>
      <c r="H87" s="74"/>
      <c r="I87" s="74"/>
      <c r="J87" s="74"/>
      <c r="K87" s="74"/>
      <c r="L87" s="74"/>
      <c r="M87" s="74"/>
      <c r="N87" s="74"/>
      <c r="O87" s="74"/>
      <c r="P87" s="74"/>
      <c r="Q87" s="74"/>
      <c r="R87" s="74"/>
      <c r="S87" s="75"/>
      <c r="T87" s="75"/>
      <c r="U87" s="18"/>
    </row>
    <row r="88" spans="1:21" ht="12.75">
      <c r="A88" s="62" t="s">
        <v>16</v>
      </c>
      <c r="B88" s="107" t="str">
        <f>CONCATENATE(A42," ",B42)</f>
        <v>3 Infrastructure</v>
      </c>
      <c r="C88" s="107"/>
      <c r="D88" s="107"/>
      <c r="E88" s="107"/>
      <c r="F88" s="107"/>
      <c r="G88" s="107"/>
      <c r="H88" s="107"/>
      <c r="I88" s="107"/>
      <c r="J88" s="107"/>
      <c r="K88" s="107"/>
      <c r="L88" s="107"/>
      <c r="M88" s="107"/>
      <c r="N88" s="107"/>
      <c r="O88" s="107"/>
      <c r="P88" s="77">
        <f>P68+P74+P80+P86</f>
        <v>0</v>
      </c>
      <c r="Q88" s="77">
        <f>Q68+Q74+Q80+Q86</f>
        <v>0</v>
      </c>
      <c r="R88" s="77">
        <f>R68+R74+R80+R86</f>
        <v>0</v>
      </c>
      <c r="S88" s="72"/>
      <c r="T88" s="72"/>
      <c r="U88" s="18"/>
    </row>
    <row r="89" spans="1:21" ht="12.75">
      <c r="A89" s="73"/>
      <c r="B89" s="74"/>
      <c r="C89" s="74"/>
      <c r="D89" s="74"/>
      <c r="E89" s="74"/>
      <c r="F89" s="74"/>
      <c r="G89" s="74"/>
      <c r="H89" s="74"/>
      <c r="I89" s="74"/>
      <c r="J89" s="74"/>
      <c r="K89" s="74"/>
      <c r="L89" s="74"/>
      <c r="M89" s="74"/>
      <c r="N89" s="74"/>
      <c r="O89" s="74"/>
      <c r="P89" s="74"/>
      <c r="Q89" s="74"/>
      <c r="R89" s="74"/>
      <c r="S89" s="75"/>
      <c r="T89" s="75"/>
      <c r="U89" s="18"/>
    </row>
    <row r="90" spans="1:21" ht="12.75">
      <c r="A90" s="69">
        <f>'Financial Report'!A31</f>
        <v>4</v>
      </c>
      <c r="B90" s="108" t="str">
        <f>'Financial Report'!B31</f>
        <v>Equipment and supplies</v>
      </c>
      <c r="C90" s="109">
        <f>'Financial Report'!C31</f>
        <v>0</v>
      </c>
      <c r="D90" s="109">
        <f>'Financial Report'!D31</f>
        <v>0</v>
      </c>
      <c r="E90" s="109"/>
      <c r="F90" s="109"/>
      <c r="G90" s="109"/>
      <c r="H90" s="109"/>
      <c r="I90" s="109"/>
      <c r="J90" s="109"/>
      <c r="K90" s="109"/>
      <c r="L90" s="109"/>
      <c r="M90" s="109"/>
      <c r="N90" s="109"/>
      <c r="O90" s="109"/>
      <c r="P90" s="109"/>
      <c r="Q90" s="109"/>
      <c r="R90" s="109"/>
      <c r="S90" s="109"/>
      <c r="T90" s="110"/>
      <c r="U90" s="18"/>
    </row>
    <row r="91" spans="1:21" ht="12.75">
      <c r="A91" s="69" t="str">
        <f>'Financial Report'!A32</f>
        <v>4.1</v>
      </c>
      <c r="B91" s="108" t="str">
        <f>'Financial Report'!B32</f>
        <v>Vehicles</v>
      </c>
      <c r="C91" s="109">
        <f>'Financial Report'!C32</f>
        <v>0</v>
      </c>
      <c r="D91" s="109">
        <f>'Financial Report'!D32</f>
        <v>0</v>
      </c>
      <c r="E91" s="109"/>
      <c r="F91" s="109"/>
      <c r="G91" s="109"/>
      <c r="H91" s="109"/>
      <c r="I91" s="109"/>
      <c r="J91" s="109"/>
      <c r="K91" s="109"/>
      <c r="L91" s="109"/>
      <c r="M91" s="109"/>
      <c r="N91" s="109"/>
      <c r="O91" s="109"/>
      <c r="P91" s="109"/>
      <c r="Q91" s="109"/>
      <c r="R91" s="109"/>
      <c r="S91" s="109"/>
      <c r="T91" s="110"/>
      <c r="U91" s="18"/>
    </row>
    <row r="92" spans="1:21" ht="45">
      <c r="A92" s="48" t="s">
        <v>3</v>
      </c>
      <c r="B92" s="49" t="s">
        <v>30</v>
      </c>
      <c r="C92" s="49" t="s">
        <v>4</v>
      </c>
      <c r="D92" s="49" t="s">
        <v>5</v>
      </c>
      <c r="E92" s="49" t="s">
        <v>6</v>
      </c>
      <c r="F92" s="106" t="s">
        <v>10</v>
      </c>
      <c r="G92" s="106"/>
      <c r="H92" s="106"/>
      <c r="I92" s="106" t="s">
        <v>7</v>
      </c>
      <c r="J92" s="106"/>
      <c r="K92" s="106"/>
      <c r="L92" s="49" t="s">
        <v>11</v>
      </c>
      <c r="M92" s="49" t="s">
        <v>12</v>
      </c>
      <c r="N92" s="49" t="s">
        <v>8</v>
      </c>
      <c r="O92" s="49" t="s">
        <v>9</v>
      </c>
      <c r="P92" s="49" t="s">
        <v>13</v>
      </c>
      <c r="Q92" s="49" t="s">
        <v>14</v>
      </c>
      <c r="R92" s="49" t="s">
        <v>15</v>
      </c>
      <c r="S92" s="63" t="s">
        <v>31</v>
      </c>
      <c r="T92" s="49" t="s">
        <v>87</v>
      </c>
      <c r="U92" s="18"/>
    </row>
    <row r="93" spans="1:22" ht="12.75" hidden="1">
      <c r="A93" s="50">
        <f>IF(ISNUMBER(A92),A92+1,0)</f>
        <v>0</v>
      </c>
      <c r="B93" s="51"/>
      <c r="C93" s="52"/>
      <c r="D93" s="53"/>
      <c r="E93" s="53"/>
      <c r="F93" s="54"/>
      <c r="G93" s="54"/>
      <c r="H93" s="55"/>
      <c r="I93" s="54"/>
      <c r="J93" s="54"/>
      <c r="K93" s="55"/>
      <c r="L93" s="56"/>
      <c r="M93" s="56"/>
      <c r="N93" s="51"/>
      <c r="O93" s="57">
        <f>IF(N93&gt;0,INDEX(curs,MATCH(N93,valute,0),1),1)</f>
        <v>1</v>
      </c>
      <c r="P93" s="58">
        <f>IF(O93=0,"Error",M93/O93)</f>
        <v>0</v>
      </c>
      <c r="Q93" s="67"/>
      <c r="R93" s="58">
        <f>IF(P93="Error","Error",P93-Q93)</f>
        <v>0</v>
      </c>
      <c r="S93" s="59" t="s">
        <v>84</v>
      </c>
      <c r="T93" s="60"/>
      <c r="U93" s="18"/>
      <c r="V93" s="5" t="b">
        <f>A93&gt;0</f>
        <v>0</v>
      </c>
    </row>
    <row r="94" spans="1:22" ht="12.75" hidden="1">
      <c r="A94" s="50">
        <f>IF(ISNUMBER(A93),A93+1,1)</f>
        <v>1</v>
      </c>
      <c r="B94" s="51"/>
      <c r="C94" s="52"/>
      <c r="D94" s="53"/>
      <c r="E94" s="53"/>
      <c r="F94" s="54"/>
      <c r="G94" s="54"/>
      <c r="H94" s="55"/>
      <c r="I94" s="54"/>
      <c r="J94" s="54"/>
      <c r="K94" s="55"/>
      <c r="L94" s="56"/>
      <c r="M94" s="56"/>
      <c r="N94" s="51"/>
      <c r="O94" s="57">
        <v>1</v>
      </c>
      <c r="P94" s="58">
        <f>IF(O94=0,"Error",M94/O94)</f>
        <v>0</v>
      </c>
      <c r="Q94" s="67"/>
      <c r="R94" s="58">
        <f>IF(P94="Error","Error",P94-Q94)</f>
        <v>0</v>
      </c>
      <c r="S94" s="59" t="s">
        <v>84</v>
      </c>
      <c r="T94" s="60"/>
      <c r="U94" s="18"/>
      <c r="V94" s="5" t="b">
        <v>0</v>
      </c>
    </row>
    <row r="95" spans="1:21" ht="12.75">
      <c r="A95" s="47" t="s">
        <v>16</v>
      </c>
      <c r="B95" s="111" t="str">
        <f>CONCATENATE(A91," ",B91)</f>
        <v>4.1 Vehicles</v>
      </c>
      <c r="C95" s="111"/>
      <c r="D95" s="111"/>
      <c r="E95" s="111"/>
      <c r="F95" s="111"/>
      <c r="G95" s="111"/>
      <c r="H95" s="111"/>
      <c r="I95" s="111"/>
      <c r="J95" s="111"/>
      <c r="K95" s="111"/>
      <c r="L95" s="111"/>
      <c r="M95" s="111"/>
      <c r="N95" s="111"/>
      <c r="O95" s="111"/>
      <c r="P95" s="71">
        <f>SUM(P93:P94)</f>
        <v>0</v>
      </c>
      <c r="Q95" s="71">
        <f>SUM(Q93:Q94)</f>
        <v>0</v>
      </c>
      <c r="R95" s="71">
        <f>SUM(R93:R94)</f>
        <v>0</v>
      </c>
      <c r="S95" s="72"/>
      <c r="T95" s="72"/>
      <c r="U95" s="18"/>
    </row>
    <row r="96" spans="1:21" ht="12.75">
      <c r="A96" s="73"/>
      <c r="B96" s="74"/>
      <c r="C96" s="74"/>
      <c r="D96" s="74"/>
      <c r="E96" s="74"/>
      <c r="F96" s="74"/>
      <c r="G96" s="74"/>
      <c r="H96" s="74"/>
      <c r="I96" s="74"/>
      <c r="J96" s="74"/>
      <c r="K96" s="74"/>
      <c r="L96" s="74"/>
      <c r="M96" s="74"/>
      <c r="N96" s="74"/>
      <c r="O96" s="74"/>
      <c r="P96" s="74"/>
      <c r="Q96" s="74"/>
      <c r="R96" s="74"/>
      <c r="S96" s="75"/>
      <c r="T96" s="75"/>
      <c r="U96" s="18"/>
    </row>
    <row r="97" spans="1:21" ht="12.75">
      <c r="A97" s="69" t="str">
        <f>'Financial Report'!A33</f>
        <v>4.2</v>
      </c>
      <c r="B97" s="108" t="str">
        <f>'Financial Report'!B33</f>
        <v>Equipment and endowment</v>
      </c>
      <c r="C97" s="109">
        <f>'Financial Report'!C33</f>
        <v>0</v>
      </c>
      <c r="D97" s="109">
        <f>'Financial Report'!D33</f>
        <v>0</v>
      </c>
      <c r="E97" s="109"/>
      <c r="F97" s="109"/>
      <c r="G97" s="109"/>
      <c r="H97" s="109"/>
      <c r="I97" s="109"/>
      <c r="J97" s="109"/>
      <c r="K97" s="109"/>
      <c r="L97" s="109"/>
      <c r="M97" s="109"/>
      <c r="N97" s="109"/>
      <c r="O97" s="109"/>
      <c r="P97" s="109"/>
      <c r="Q97" s="109"/>
      <c r="R97" s="109"/>
      <c r="S97" s="109"/>
      <c r="T97" s="110"/>
      <c r="U97" s="18"/>
    </row>
    <row r="98" spans="1:21" ht="12.75">
      <c r="A98" s="69" t="str">
        <f>'Financial Report'!A34</f>
        <v>4.2.1</v>
      </c>
      <c r="B98" s="108" t="str">
        <f>'Financial Report'!B34</f>
        <v>Office equipment and endowment</v>
      </c>
      <c r="C98" s="109">
        <f>'Financial Report'!C34</f>
        <v>0</v>
      </c>
      <c r="D98" s="109">
        <f>'Financial Report'!D34</f>
        <v>0</v>
      </c>
      <c r="E98" s="109"/>
      <c r="F98" s="109"/>
      <c r="G98" s="109"/>
      <c r="H98" s="109"/>
      <c r="I98" s="109"/>
      <c r="J98" s="109"/>
      <c r="K98" s="109"/>
      <c r="L98" s="109"/>
      <c r="M98" s="109"/>
      <c r="N98" s="109"/>
      <c r="O98" s="109"/>
      <c r="P98" s="109"/>
      <c r="Q98" s="109"/>
      <c r="R98" s="109"/>
      <c r="S98" s="109"/>
      <c r="T98" s="110"/>
      <c r="U98" s="18"/>
    </row>
    <row r="99" spans="1:21" ht="45">
      <c r="A99" s="48" t="s">
        <v>3</v>
      </c>
      <c r="B99" s="49" t="s">
        <v>30</v>
      </c>
      <c r="C99" s="49" t="s">
        <v>4</v>
      </c>
      <c r="D99" s="49" t="s">
        <v>5</v>
      </c>
      <c r="E99" s="49" t="s">
        <v>6</v>
      </c>
      <c r="F99" s="106" t="s">
        <v>10</v>
      </c>
      <c r="G99" s="106"/>
      <c r="H99" s="106"/>
      <c r="I99" s="106" t="s">
        <v>7</v>
      </c>
      <c r="J99" s="106"/>
      <c r="K99" s="106"/>
      <c r="L99" s="49" t="s">
        <v>11</v>
      </c>
      <c r="M99" s="49" t="s">
        <v>12</v>
      </c>
      <c r="N99" s="49" t="s">
        <v>8</v>
      </c>
      <c r="O99" s="49" t="s">
        <v>9</v>
      </c>
      <c r="P99" s="49" t="s">
        <v>13</v>
      </c>
      <c r="Q99" s="49" t="s">
        <v>14</v>
      </c>
      <c r="R99" s="49" t="s">
        <v>15</v>
      </c>
      <c r="S99" s="63" t="s">
        <v>31</v>
      </c>
      <c r="T99" s="49" t="s">
        <v>87</v>
      </c>
      <c r="U99" s="18"/>
    </row>
    <row r="100" spans="1:22" ht="12.75" hidden="1">
      <c r="A100" s="50">
        <f>IF(ISNUMBER(A99),A99+1,0)</f>
        <v>0</v>
      </c>
      <c r="B100" s="51"/>
      <c r="C100" s="52"/>
      <c r="D100" s="53"/>
      <c r="E100" s="53"/>
      <c r="F100" s="54"/>
      <c r="G100" s="54"/>
      <c r="H100" s="55"/>
      <c r="I100" s="54"/>
      <c r="J100" s="54"/>
      <c r="K100" s="55"/>
      <c r="L100" s="56"/>
      <c r="M100" s="56"/>
      <c r="N100" s="51"/>
      <c r="O100" s="57">
        <f>IF(N100&gt;0,INDEX(curs,MATCH(N100,valute,0),1),1)</f>
        <v>1</v>
      </c>
      <c r="P100" s="58">
        <f>IF(O100=0,"Error",M100/O100)</f>
        <v>0</v>
      </c>
      <c r="Q100" s="67"/>
      <c r="R100" s="58">
        <f>IF(P100="Error","Error",P100-Q100)</f>
        <v>0</v>
      </c>
      <c r="S100" s="59" t="s">
        <v>84</v>
      </c>
      <c r="T100" s="60"/>
      <c r="U100" s="18"/>
      <c r="V100" s="5" t="b">
        <f>A100&gt;0</f>
        <v>0</v>
      </c>
    </row>
    <row r="101" spans="1:22" ht="12.75" hidden="1">
      <c r="A101" s="50">
        <f>IF(ISNUMBER(A100),A100+1,1)</f>
        <v>1</v>
      </c>
      <c r="B101" s="51"/>
      <c r="C101" s="52"/>
      <c r="D101" s="53"/>
      <c r="E101" s="53"/>
      <c r="F101" s="54"/>
      <c r="G101" s="54"/>
      <c r="H101" s="55"/>
      <c r="I101" s="54"/>
      <c r="J101" s="54"/>
      <c r="K101" s="55"/>
      <c r="L101" s="56"/>
      <c r="M101" s="56"/>
      <c r="N101" s="51"/>
      <c r="O101" s="57">
        <v>1</v>
      </c>
      <c r="P101" s="58">
        <f>IF(O101=0,"Error",M101/O101)</f>
        <v>0</v>
      </c>
      <c r="Q101" s="67"/>
      <c r="R101" s="58">
        <f>IF(P101="Error","Error",P101-Q101)</f>
        <v>0</v>
      </c>
      <c r="S101" s="59" t="s">
        <v>84</v>
      </c>
      <c r="T101" s="60"/>
      <c r="U101" s="18"/>
      <c r="V101" s="5" t="b">
        <v>0</v>
      </c>
    </row>
    <row r="102" spans="1:21" ht="12.75">
      <c r="A102" s="47" t="s">
        <v>16</v>
      </c>
      <c r="B102" s="111" t="str">
        <f>CONCATENATE(A98," ",B98)</f>
        <v>4.2.1 Office equipment and endowment</v>
      </c>
      <c r="C102" s="111"/>
      <c r="D102" s="111"/>
      <c r="E102" s="111"/>
      <c r="F102" s="111"/>
      <c r="G102" s="111"/>
      <c r="H102" s="111"/>
      <c r="I102" s="111"/>
      <c r="J102" s="111"/>
      <c r="K102" s="111"/>
      <c r="L102" s="111"/>
      <c r="M102" s="111"/>
      <c r="N102" s="111"/>
      <c r="O102" s="111"/>
      <c r="P102" s="71">
        <f>SUM(P100:P101)</f>
        <v>0</v>
      </c>
      <c r="Q102" s="71">
        <f>SUM(Q100:Q101)</f>
        <v>0</v>
      </c>
      <c r="R102" s="71">
        <f>SUM(R100:R101)</f>
        <v>0</v>
      </c>
      <c r="S102" s="72"/>
      <c r="T102" s="72"/>
      <c r="U102" s="18"/>
    </row>
    <row r="103" spans="1:21" ht="12.75">
      <c r="A103" s="73"/>
      <c r="B103" s="74"/>
      <c r="C103" s="74"/>
      <c r="D103" s="74"/>
      <c r="E103" s="74"/>
      <c r="F103" s="74"/>
      <c r="G103" s="74"/>
      <c r="H103" s="74"/>
      <c r="I103" s="74"/>
      <c r="J103" s="74"/>
      <c r="K103" s="74"/>
      <c r="L103" s="74"/>
      <c r="M103" s="74"/>
      <c r="N103" s="74"/>
      <c r="O103" s="74"/>
      <c r="P103" s="74"/>
      <c r="Q103" s="74"/>
      <c r="R103" s="74"/>
      <c r="S103" s="75"/>
      <c r="T103" s="75"/>
      <c r="U103" s="18"/>
    </row>
    <row r="104" spans="1:21" ht="12.75">
      <c r="A104" s="69" t="str">
        <f>'Financial Report'!A35</f>
        <v>4.2.2</v>
      </c>
      <c r="B104" s="108" t="str">
        <f>'Financial Report'!B35</f>
        <v>Specialized equipment and endowment</v>
      </c>
      <c r="C104" s="109">
        <f>'Financial Report'!C35</f>
        <v>0</v>
      </c>
      <c r="D104" s="109">
        <f>'Financial Report'!D35</f>
        <v>0</v>
      </c>
      <c r="E104" s="109"/>
      <c r="F104" s="109"/>
      <c r="G104" s="109"/>
      <c r="H104" s="109"/>
      <c r="I104" s="109"/>
      <c r="J104" s="109"/>
      <c r="K104" s="109"/>
      <c r="L104" s="109"/>
      <c r="M104" s="109"/>
      <c r="N104" s="109"/>
      <c r="O104" s="109"/>
      <c r="P104" s="109"/>
      <c r="Q104" s="109"/>
      <c r="R104" s="109"/>
      <c r="S104" s="109"/>
      <c r="T104" s="110"/>
      <c r="U104" s="18"/>
    </row>
    <row r="105" spans="1:21" ht="45">
      <c r="A105" s="48" t="s">
        <v>3</v>
      </c>
      <c r="B105" s="49" t="s">
        <v>30</v>
      </c>
      <c r="C105" s="49" t="s">
        <v>4</v>
      </c>
      <c r="D105" s="49" t="s">
        <v>5</v>
      </c>
      <c r="E105" s="49" t="s">
        <v>6</v>
      </c>
      <c r="F105" s="106" t="s">
        <v>10</v>
      </c>
      <c r="G105" s="106"/>
      <c r="H105" s="106"/>
      <c r="I105" s="106" t="s">
        <v>7</v>
      </c>
      <c r="J105" s="106"/>
      <c r="K105" s="106"/>
      <c r="L105" s="49" t="s">
        <v>11</v>
      </c>
      <c r="M105" s="49" t="s">
        <v>12</v>
      </c>
      <c r="N105" s="49" t="s">
        <v>8</v>
      </c>
      <c r="O105" s="49" t="s">
        <v>9</v>
      </c>
      <c r="P105" s="49" t="s">
        <v>13</v>
      </c>
      <c r="Q105" s="49" t="s">
        <v>14</v>
      </c>
      <c r="R105" s="49" t="s">
        <v>15</v>
      </c>
      <c r="S105" s="63" t="s">
        <v>31</v>
      </c>
      <c r="T105" s="49" t="s">
        <v>87</v>
      </c>
      <c r="U105" s="18"/>
    </row>
    <row r="106" spans="1:22" ht="12.75" hidden="1">
      <c r="A106" s="50">
        <f>IF(ISNUMBER(A105),A105+1,0)</f>
        <v>0</v>
      </c>
      <c r="B106" s="51"/>
      <c r="C106" s="52"/>
      <c r="D106" s="53"/>
      <c r="E106" s="53"/>
      <c r="F106" s="54"/>
      <c r="G106" s="54"/>
      <c r="H106" s="55"/>
      <c r="I106" s="54"/>
      <c r="J106" s="54"/>
      <c r="K106" s="55"/>
      <c r="L106" s="56"/>
      <c r="M106" s="56"/>
      <c r="N106" s="51"/>
      <c r="O106" s="57">
        <f>IF(N106&gt;0,INDEX(curs,MATCH(N106,valute,0),1),1)</f>
        <v>1</v>
      </c>
      <c r="P106" s="58">
        <f>IF(O106=0,"Error",M106/O106)</f>
        <v>0</v>
      </c>
      <c r="Q106" s="67"/>
      <c r="R106" s="58">
        <f>IF(P106="Error","Error",P106-Q106)</f>
        <v>0</v>
      </c>
      <c r="S106" s="59" t="s">
        <v>84</v>
      </c>
      <c r="T106" s="60"/>
      <c r="U106" s="18"/>
      <c r="V106" s="5" t="b">
        <f>A106&gt;0</f>
        <v>0</v>
      </c>
    </row>
    <row r="107" spans="1:22" ht="12.75" hidden="1">
      <c r="A107" s="50">
        <f>IF(ISNUMBER(A106),A106+1,1)</f>
        <v>1</v>
      </c>
      <c r="B107" s="51"/>
      <c r="C107" s="52"/>
      <c r="D107" s="53"/>
      <c r="E107" s="53"/>
      <c r="F107" s="54"/>
      <c r="G107" s="54"/>
      <c r="H107" s="55"/>
      <c r="I107" s="54"/>
      <c r="J107" s="54"/>
      <c r="K107" s="55"/>
      <c r="L107" s="56"/>
      <c r="M107" s="56"/>
      <c r="N107" s="51"/>
      <c r="O107" s="57">
        <v>1</v>
      </c>
      <c r="P107" s="58">
        <f>IF(O107=0,"Error",M107/O107)</f>
        <v>0</v>
      </c>
      <c r="Q107" s="67"/>
      <c r="R107" s="58">
        <f>IF(P107="Error","Error",P107-Q107)</f>
        <v>0</v>
      </c>
      <c r="S107" s="59" t="s">
        <v>84</v>
      </c>
      <c r="T107" s="60"/>
      <c r="U107" s="18"/>
      <c r="V107" s="5" t="b">
        <v>0</v>
      </c>
    </row>
    <row r="108" spans="1:21" ht="12.75">
      <c r="A108" s="47" t="s">
        <v>16</v>
      </c>
      <c r="B108" s="111" t="str">
        <f>CONCATENATE(A104," ",B104)</f>
        <v>4.2.2 Specialized equipment and endowment</v>
      </c>
      <c r="C108" s="111"/>
      <c r="D108" s="111"/>
      <c r="E108" s="111"/>
      <c r="F108" s="111"/>
      <c r="G108" s="111"/>
      <c r="H108" s="111"/>
      <c r="I108" s="111"/>
      <c r="J108" s="111"/>
      <c r="K108" s="111"/>
      <c r="L108" s="111"/>
      <c r="M108" s="111"/>
      <c r="N108" s="111"/>
      <c r="O108" s="111"/>
      <c r="P108" s="71">
        <f>SUM(P106:P107)</f>
        <v>0</v>
      </c>
      <c r="Q108" s="71">
        <f>SUM(Q106:Q107)</f>
        <v>0</v>
      </c>
      <c r="R108" s="71">
        <f>SUM(R106:R107)</f>
        <v>0</v>
      </c>
      <c r="S108" s="72"/>
      <c r="T108" s="72"/>
      <c r="U108" s="18"/>
    </row>
    <row r="109" spans="1:21" ht="12.75">
      <c r="A109" s="73"/>
      <c r="B109" s="74"/>
      <c r="C109" s="74"/>
      <c r="D109" s="74"/>
      <c r="E109" s="74"/>
      <c r="F109" s="74"/>
      <c r="G109" s="74"/>
      <c r="H109" s="74"/>
      <c r="I109" s="74"/>
      <c r="J109" s="74"/>
      <c r="K109" s="74"/>
      <c r="L109" s="74"/>
      <c r="M109" s="74"/>
      <c r="N109" s="74"/>
      <c r="O109" s="74"/>
      <c r="P109" s="74"/>
      <c r="Q109" s="74"/>
      <c r="R109" s="74"/>
      <c r="S109" s="75"/>
      <c r="T109" s="75"/>
      <c r="U109" s="18"/>
    </row>
    <row r="110" spans="1:21" ht="12.75">
      <c r="A110" s="47" t="s">
        <v>16</v>
      </c>
      <c r="B110" s="111" t="str">
        <f>CONCATENATE(A97," ",B97)</f>
        <v>4.2 Equipment and endowment</v>
      </c>
      <c r="C110" s="111"/>
      <c r="D110" s="111"/>
      <c r="E110" s="111"/>
      <c r="F110" s="111"/>
      <c r="G110" s="111"/>
      <c r="H110" s="111"/>
      <c r="I110" s="111"/>
      <c r="J110" s="111"/>
      <c r="K110" s="111"/>
      <c r="L110" s="111"/>
      <c r="M110" s="111"/>
      <c r="N110" s="111"/>
      <c r="O110" s="111"/>
      <c r="P110" s="71">
        <f>P102+P108</f>
        <v>0</v>
      </c>
      <c r="Q110" s="71">
        <f>Q102+Q108</f>
        <v>0</v>
      </c>
      <c r="R110" s="71">
        <f>R102+R108</f>
        <v>0</v>
      </c>
      <c r="S110" s="72"/>
      <c r="T110" s="72"/>
      <c r="U110" s="18"/>
    </row>
    <row r="111" spans="1:21" ht="12.75">
      <c r="A111" s="73"/>
      <c r="B111" s="74"/>
      <c r="C111" s="74"/>
      <c r="D111" s="74"/>
      <c r="E111" s="74"/>
      <c r="F111" s="74"/>
      <c r="G111" s="74"/>
      <c r="H111" s="74"/>
      <c r="I111" s="74"/>
      <c r="J111" s="74"/>
      <c r="K111" s="74"/>
      <c r="L111" s="74"/>
      <c r="M111" s="74"/>
      <c r="N111" s="74"/>
      <c r="O111" s="74"/>
      <c r="P111" s="74"/>
      <c r="Q111" s="74"/>
      <c r="R111" s="74"/>
      <c r="S111" s="75"/>
      <c r="T111" s="75"/>
      <c r="U111" s="18"/>
    </row>
    <row r="112" spans="1:21" ht="12.75">
      <c r="A112" s="69" t="str">
        <f>'Financial Report'!A36</f>
        <v>4.3</v>
      </c>
      <c r="B112" s="108" t="str">
        <f>'Financial Report'!B36</f>
        <v>Supplies (only for the specialized equipment)</v>
      </c>
      <c r="C112" s="109">
        <f>'Financial Report'!C36</f>
        <v>0</v>
      </c>
      <c r="D112" s="109">
        <f>'Financial Report'!D36</f>
        <v>0</v>
      </c>
      <c r="E112" s="109"/>
      <c r="F112" s="109"/>
      <c r="G112" s="109"/>
      <c r="H112" s="109"/>
      <c r="I112" s="109"/>
      <c r="J112" s="109"/>
      <c r="K112" s="109"/>
      <c r="L112" s="109"/>
      <c r="M112" s="109"/>
      <c r="N112" s="109"/>
      <c r="O112" s="109"/>
      <c r="P112" s="109"/>
      <c r="Q112" s="109"/>
      <c r="R112" s="109"/>
      <c r="S112" s="109"/>
      <c r="T112" s="110"/>
      <c r="U112" s="18"/>
    </row>
    <row r="113" spans="1:21" ht="45">
      <c r="A113" s="48" t="s">
        <v>3</v>
      </c>
      <c r="B113" s="49" t="s">
        <v>30</v>
      </c>
      <c r="C113" s="49" t="s">
        <v>4</v>
      </c>
      <c r="D113" s="49" t="s">
        <v>5</v>
      </c>
      <c r="E113" s="49" t="s">
        <v>6</v>
      </c>
      <c r="F113" s="106" t="s">
        <v>10</v>
      </c>
      <c r="G113" s="106"/>
      <c r="H113" s="106"/>
      <c r="I113" s="106" t="s">
        <v>7</v>
      </c>
      <c r="J113" s="106"/>
      <c r="K113" s="106"/>
      <c r="L113" s="49" t="s">
        <v>11</v>
      </c>
      <c r="M113" s="49" t="s">
        <v>12</v>
      </c>
      <c r="N113" s="49" t="s">
        <v>8</v>
      </c>
      <c r="O113" s="49" t="s">
        <v>9</v>
      </c>
      <c r="P113" s="49" t="s">
        <v>13</v>
      </c>
      <c r="Q113" s="49" t="s">
        <v>14</v>
      </c>
      <c r="R113" s="49" t="s">
        <v>15</v>
      </c>
      <c r="S113" s="63" t="s">
        <v>31</v>
      </c>
      <c r="T113" s="49" t="s">
        <v>87</v>
      </c>
      <c r="U113" s="18"/>
    </row>
    <row r="114" spans="1:22" ht="12.75" hidden="1">
      <c r="A114" s="50">
        <f>IF(ISNUMBER(A113),A113+1,0)</f>
        <v>0</v>
      </c>
      <c r="B114" s="51"/>
      <c r="C114" s="52"/>
      <c r="D114" s="53"/>
      <c r="E114" s="53"/>
      <c r="F114" s="54"/>
      <c r="G114" s="54"/>
      <c r="H114" s="55"/>
      <c r="I114" s="54"/>
      <c r="J114" s="54"/>
      <c r="K114" s="55"/>
      <c r="L114" s="56"/>
      <c r="M114" s="56"/>
      <c r="N114" s="51"/>
      <c r="O114" s="57">
        <f>IF(N114&gt;0,INDEX(curs,MATCH(N114,valute,0),1),1)</f>
        <v>1</v>
      </c>
      <c r="P114" s="58">
        <f>IF(O114=0,"Error",M114/O114)</f>
        <v>0</v>
      </c>
      <c r="Q114" s="67"/>
      <c r="R114" s="58">
        <f>IF(P114="Error","Error",P114-Q114)</f>
        <v>0</v>
      </c>
      <c r="S114" s="59" t="s">
        <v>84</v>
      </c>
      <c r="T114" s="60"/>
      <c r="U114" s="18"/>
      <c r="V114" s="5" t="b">
        <f>A114&gt;0</f>
        <v>0</v>
      </c>
    </row>
    <row r="115" spans="1:22" ht="12.75" hidden="1">
      <c r="A115" s="50">
        <f>IF(ISNUMBER(A114),A114+1,1)</f>
        <v>1</v>
      </c>
      <c r="B115" s="51"/>
      <c r="C115" s="52"/>
      <c r="D115" s="53"/>
      <c r="E115" s="53"/>
      <c r="F115" s="54"/>
      <c r="G115" s="54"/>
      <c r="H115" s="55"/>
      <c r="I115" s="54"/>
      <c r="J115" s="54"/>
      <c r="K115" s="55"/>
      <c r="L115" s="56"/>
      <c r="M115" s="56"/>
      <c r="N115" s="51"/>
      <c r="O115" s="57">
        <v>1</v>
      </c>
      <c r="P115" s="58">
        <f>IF(O115=0,"Error",M115/O115)</f>
        <v>0</v>
      </c>
      <c r="Q115" s="67"/>
      <c r="R115" s="58">
        <f>IF(P115="Error","Error",P115-Q115)</f>
        <v>0</v>
      </c>
      <c r="S115" s="59" t="s">
        <v>84</v>
      </c>
      <c r="T115" s="60"/>
      <c r="U115" s="18"/>
      <c r="V115" s="5" t="b">
        <v>0</v>
      </c>
    </row>
    <row r="116" spans="1:21" ht="12.75">
      <c r="A116" s="47" t="s">
        <v>16</v>
      </c>
      <c r="B116" s="111" t="str">
        <f>CONCATENATE(A112," ",B112)</f>
        <v>4.3 Supplies (only for the specialized equipment)</v>
      </c>
      <c r="C116" s="111"/>
      <c r="D116" s="111"/>
      <c r="E116" s="111"/>
      <c r="F116" s="111"/>
      <c r="G116" s="111"/>
      <c r="H116" s="111"/>
      <c r="I116" s="111"/>
      <c r="J116" s="111"/>
      <c r="K116" s="111"/>
      <c r="L116" s="111"/>
      <c r="M116" s="111"/>
      <c r="N116" s="111"/>
      <c r="O116" s="111"/>
      <c r="P116" s="71">
        <f>SUM(P114:P115)</f>
        <v>0</v>
      </c>
      <c r="Q116" s="71">
        <f>SUM(Q114:Q115)</f>
        <v>0</v>
      </c>
      <c r="R116" s="71">
        <f>SUM(R114:R115)</f>
        <v>0</v>
      </c>
      <c r="S116" s="72"/>
      <c r="T116" s="72"/>
      <c r="U116" s="18"/>
    </row>
    <row r="117" spans="1:21" ht="12.75">
      <c r="A117" s="73"/>
      <c r="B117" s="74"/>
      <c r="C117" s="74"/>
      <c r="D117" s="74"/>
      <c r="E117" s="74"/>
      <c r="F117" s="74"/>
      <c r="G117" s="74"/>
      <c r="H117" s="74"/>
      <c r="I117" s="74"/>
      <c r="J117" s="74"/>
      <c r="K117" s="74"/>
      <c r="L117" s="74"/>
      <c r="M117" s="74"/>
      <c r="N117" s="74"/>
      <c r="O117" s="74"/>
      <c r="P117" s="74"/>
      <c r="Q117" s="74"/>
      <c r="R117" s="74"/>
      <c r="S117" s="75"/>
      <c r="T117" s="75"/>
      <c r="U117" s="18"/>
    </row>
    <row r="118" spans="1:21" ht="12.75">
      <c r="A118" s="62" t="s">
        <v>16</v>
      </c>
      <c r="B118" s="107" t="str">
        <f>CONCATENATE(A90," ",B90)</f>
        <v>4 Equipment and supplies</v>
      </c>
      <c r="C118" s="107"/>
      <c r="D118" s="107"/>
      <c r="E118" s="107"/>
      <c r="F118" s="107"/>
      <c r="G118" s="107"/>
      <c r="H118" s="107"/>
      <c r="I118" s="107"/>
      <c r="J118" s="107"/>
      <c r="K118" s="107"/>
      <c r="L118" s="107"/>
      <c r="M118" s="107"/>
      <c r="N118" s="107"/>
      <c r="O118" s="107"/>
      <c r="P118" s="77">
        <f>P95+P110+P116</f>
        <v>0</v>
      </c>
      <c r="Q118" s="77">
        <f>Q95+Q110+Q116</f>
        <v>0</v>
      </c>
      <c r="R118" s="77">
        <f>R95+R110+R116</f>
        <v>0</v>
      </c>
      <c r="S118" s="72"/>
      <c r="T118" s="72"/>
      <c r="U118" s="18"/>
    </row>
    <row r="119" spans="1:21" ht="12.75">
      <c r="A119" s="73"/>
      <c r="B119" s="74"/>
      <c r="C119" s="74"/>
      <c r="D119" s="74"/>
      <c r="E119" s="74"/>
      <c r="F119" s="74"/>
      <c r="G119" s="74"/>
      <c r="H119" s="74"/>
      <c r="I119" s="74"/>
      <c r="J119" s="74"/>
      <c r="K119" s="74"/>
      <c r="L119" s="74"/>
      <c r="M119" s="74"/>
      <c r="N119" s="74"/>
      <c r="O119" s="74"/>
      <c r="P119" s="74"/>
      <c r="Q119" s="74"/>
      <c r="R119" s="74"/>
      <c r="S119" s="75"/>
      <c r="T119" s="75"/>
      <c r="U119" s="18"/>
    </row>
    <row r="120" spans="1:21" ht="12.75">
      <c r="A120" s="69">
        <f>'Financial Report'!A37</f>
        <v>5</v>
      </c>
      <c r="B120" s="108" t="str">
        <f>'Financial Report'!B37</f>
        <v>Services</v>
      </c>
      <c r="C120" s="109">
        <f>'Financial Report'!C37</f>
        <v>0</v>
      </c>
      <c r="D120" s="109">
        <f>'Financial Report'!D37</f>
        <v>0</v>
      </c>
      <c r="E120" s="109"/>
      <c r="F120" s="109"/>
      <c r="G120" s="109"/>
      <c r="H120" s="109"/>
      <c r="I120" s="109"/>
      <c r="J120" s="109"/>
      <c r="K120" s="109"/>
      <c r="L120" s="109"/>
      <c r="M120" s="109"/>
      <c r="N120" s="109"/>
      <c r="O120" s="109"/>
      <c r="P120" s="109"/>
      <c r="Q120" s="109"/>
      <c r="R120" s="109"/>
      <c r="S120" s="109"/>
      <c r="T120" s="110"/>
      <c r="U120" s="18"/>
    </row>
    <row r="121" spans="1:21" ht="12.75">
      <c r="A121" s="69" t="str">
        <f>'Financial Report'!A38</f>
        <v>5.1</v>
      </c>
      <c r="B121" s="108" t="str">
        <f>'Financial Report'!B38</f>
        <v>Printed/published materials</v>
      </c>
      <c r="C121" s="109">
        <f>'Financial Report'!C38</f>
        <v>0</v>
      </c>
      <c r="D121" s="109">
        <f>'Financial Report'!D38</f>
        <v>0</v>
      </c>
      <c r="E121" s="109"/>
      <c r="F121" s="109"/>
      <c r="G121" s="109"/>
      <c r="H121" s="109"/>
      <c r="I121" s="109"/>
      <c r="J121" s="109"/>
      <c r="K121" s="109"/>
      <c r="L121" s="109"/>
      <c r="M121" s="109"/>
      <c r="N121" s="109"/>
      <c r="O121" s="109"/>
      <c r="P121" s="109"/>
      <c r="Q121" s="109"/>
      <c r="R121" s="109"/>
      <c r="S121" s="109"/>
      <c r="T121" s="110"/>
      <c r="U121" s="18"/>
    </row>
    <row r="122" spans="1:21" ht="45">
      <c r="A122" s="48" t="s">
        <v>3</v>
      </c>
      <c r="B122" s="49" t="s">
        <v>30</v>
      </c>
      <c r="C122" s="49" t="s">
        <v>4</v>
      </c>
      <c r="D122" s="49" t="s">
        <v>5</v>
      </c>
      <c r="E122" s="49" t="s">
        <v>6</v>
      </c>
      <c r="F122" s="106" t="s">
        <v>10</v>
      </c>
      <c r="G122" s="106"/>
      <c r="H122" s="106"/>
      <c r="I122" s="106" t="s">
        <v>7</v>
      </c>
      <c r="J122" s="106"/>
      <c r="K122" s="106"/>
      <c r="L122" s="49" t="s">
        <v>11</v>
      </c>
      <c r="M122" s="49" t="s">
        <v>12</v>
      </c>
      <c r="N122" s="49" t="s">
        <v>8</v>
      </c>
      <c r="O122" s="49" t="s">
        <v>9</v>
      </c>
      <c r="P122" s="49" t="s">
        <v>13</v>
      </c>
      <c r="Q122" s="49" t="s">
        <v>14</v>
      </c>
      <c r="R122" s="49" t="s">
        <v>15</v>
      </c>
      <c r="S122" s="63" t="s">
        <v>31</v>
      </c>
      <c r="T122" s="49" t="s">
        <v>87</v>
      </c>
      <c r="U122" s="18"/>
    </row>
    <row r="123" spans="1:22" ht="12.75" hidden="1">
      <c r="A123" s="50">
        <f>IF(ISNUMBER(A122),A122+1,0)</f>
        <v>0</v>
      </c>
      <c r="B123" s="51"/>
      <c r="C123" s="52"/>
      <c r="D123" s="53"/>
      <c r="E123" s="53"/>
      <c r="F123" s="54"/>
      <c r="G123" s="54"/>
      <c r="H123" s="55"/>
      <c r="I123" s="54"/>
      <c r="J123" s="54"/>
      <c r="K123" s="55"/>
      <c r="L123" s="56"/>
      <c r="M123" s="56"/>
      <c r="N123" s="51"/>
      <c r="O123" s="57">
        <f>IF(N123&gt;0,INDEX(curs,MATCH(N123,valute,0),1),1)</f>
        <v>1</v>
      </c>
      <c r="P123" s="58">
        <f>IF(O123=0,"Error",M123/O123)</f>
        <v>0</v>
      </c>
      <c r="Q123" s="67"/>
      <c r="R123" s="58">
        <f>IF(P123="Error","Error",P123-Q123)</f>
        <v>0</v>
      </c>
      <c r="S123" s="59" t="s">
        <v>84</v>
      </c>
      <c r="T123" s="60"/>
      <c r="U123" s="18"/>
      <c r="V123" s="5" t="b">
        <f>A123&gt;0</f>
        <v>0</v>
      </c>
    </row>
    <row r="124" spans="1:22" ht="12.75" hidden="1">
      <c r="A124" s="50">
        <f>IF(ISNUMBER(A123),A123+1,1)</f>
        <v>1</v>
      </c>
      <c r="B124" s="51"/>
      <c r="C124" s="52"/>
      <c r="D124" s="53"/>
      <c r="E124" s="53"/>
      <c r="F124" s="54"/>
      <c r="G124" s="54"/>
      <c r="H124" s="55"/>
      <c r="I124" s="54"/>
      <c r="J124" s="54"/>
      <c r="K124" s="55"/>
      <c r="L124" s="56"/>
      <c r="M124" s="56"/>
      <c r="N124" s="51"/>
      <c r="O124" s="57">
        <v>1</v>
      </c>
      <c r="P124" s="58">
        <f>IF(O124=0,"Error",M124/O124)</f>
        <v>0</v>
      </c>
      <c r="Q124" s="67"/>
      <c r="R124" s="58">
        <f>IF(P124="Error","Error",P124-Q124)</f>
        <v>0</v>
      </c>
      <c r="S124" s="59" t="s">
        <v>84</v>
      </c>
      <c r="T124" s="60"/>
      <c r="U124" s="18"/>
      <c r="V124" s="5" t="b">
        <v>0</v>
      </c>
    </row>
    <row r="125" spans="1:21" ht="12.75">
      <c r="A125" s="47" t="s">
        <v>16</v>
      </c>
      <c r="B125" s="111" t="str">
        <f>CONCATENATE(A121," ",B121)</f>
        <v>5.1 Printed/published materials</v>
      </c>
      <c r="C125" s="111"/>
      <c r="D125" s="111"/>
      <c r="E125" s="111"/>
      <c r="F125" s="111"/>
      <c r="G125" s="111"/>
      <c r="H125" s="111"/>
      <c r="I125" s="111"/>
      <c r="J125" s="111"/>
      <c r="K125" s="111"/>
      <c r="L125" s="111"/>
      <c r="M125" s="111"/>
      <c r="N125" s="111"/>
      <c r="O125" s="111"/>
      <c r="P125" s="71">
        <f>SUM(P123:P124)</f>
        <v>0</v>
      </c>
      <c r="Q125" s="71">
        <f>SUM(Q123:Q124)</f>
        <v>0</v>
      </c>
      <c r="R125" s="71">
        <f>SUM(R123:R124)</f>
        <v>0</v>
      </c>
      <c r="S125" s="72"/>
      <c r="T125" s="72"/>
      <c r="U125" s="18"/>
    </row>
    <row r="126" spans="1:21" ht="12.75">
      <c r="A126" s="73"/>
      <c r="B126" s="74"/>
      <c r="C126" s="74"/>
      <c r="D126" s="74"/>
      <c r="E126" s="74"/>
      <c r="F126" s="74"/>
      <c r="G126" s="74"/>
      <c r="H126" s="74"/>
      <c r="I126" s="74"/>
      <c r="J126" s="74"/>
      <c r="K126" s="74"/>
      <c r="L126" s="74"/>
      <c r="M126" s="74"/>
      <c r="N126" s="74"/>
      <c r="O126" s="74"/>
      <c r="P126" s="74"/>
      <c r="Q126" s="74"/>
      <c r="R126" s="74"/>
      <c r="S126" s="75"/>
      <c r="T126" s="75"/>
      <c r="U126" s="18"/>
    </row>
    <row r="127" spans="1:21" ht="12.75">
      <c r="A127" s="69" t="str">
        <f>'Financial Report'!A39</f>
        <v>5.2</v>
      </c>
      <c r="B127" s="108" t="str">
        <f>'Financial Report'!B39</f>
        <v>Expenditure verification</v>
      </c>
      <c r="C127" s="109">
        <f>'Financial Report'!C39</f>
        <v>0</v>
      </c>
      <c r="D127" s="109">
        <f>'Financial Report'!D39</f>
        <v>0</v>
      </c>
      <c r="E127" s="109"/>
      <c r="F127" s="109"/>
      <c r="G127" s="109"/>
      <c r="H127" s="109"/>
      <c r="I127" s="109"/>
      <c r="J127" s="109"/>
      <c r="K127" s="109"/>
      <c r="L127" s="109"/>
      <c r="M127" s="109"/>
      <c r="N127" s="109"/>
      <c r="O127" s="109"/>
      <c r="P127" s="109"/>
      <c r="Q127" s="109"/>
      <c r="R127" s="109"/>
      <c r="S127" s="109"/>
      <c r="T127" s="110"/>
      <c r="U127" s="18"/>
    </row>
    <row r="128" spans="1:21" ht="45">
      <c r="A128" s="48" t="s">
        <v>3</v>
      </c>
      <c r="B128" s="49" t="s">
        <v>30</v>
      </c>
      <c r="C128" s="49" t="s">
        <v>4</v>
      </c>
      <c r="D128" s="49" t="s">
        <v>5</v>
      </c>
      <c r="E128" s="49" t="s">
        <v>6</v>
      </c>
      <c r="F128" s="106" t="s">
        <v>10</v>
      </c>
      <c r="G128" s="106"/>
      <c r="H128" s="106"/>
      <c r="I128" s="106" t="s">
        <v>7</v>
      </c>
      <c r="J128" s="106"/>
      <c r="K128" s="106"/>
      <c r="L128" s="49" t="s">
        <v>11</v>
      </c>
      <c r="M128" s="49" t="s">
        <v>12</v>
      </c>
      <c r="N128" s="49" t="s">
        <v>8</v>
      </c>
      <c r="O128" s="49" t="s">
        <v>9</v>
      </c>
      <c r="P128" s="49" t="s">
        <v>13</v>
      </c>
      <c r="Q128" s="49" t="s">
        <v>14</v>
      </c>
      <c r="R128" s="49" t="s">
        <v>15</v>
      </c>
      <c r="S128" s="63" t="s">
        <v>31</v>
      </c>
      <c r="T128" s="49" t="s">
        <v>87</v>
      </c>
      <c r="U128" s="18"/>
    </row>
    <row r="129" spans="1:22" ht="12.75" hidden="1">
      <c r="A129" s="50">
        <f>IF(ISNUMBER(A128),A128+1,0)</f>
        <v>0</v>
      </c>
      <c r="B129" s="51"/>
      <c r="C129" s="52"/>
      <c r="D129" s="53"/>
      <c r="E129" s="53"/>
      <c r="F129" s="54"/>
      <c r="G129" s="54"/>
      <c r="H129" s="55"/>
      <c r="I129" s="54"/>
      <c r="J129" s="54"/>
      <c r="K129" s="55"/>
      <c r="L129" s="56"/>
      <c r="M129" s="56"/>
      <c r="N129" s="51"/>
      <c r="O129" s="57">
        <f>IF(N129&gt;0,INDEX(curs,MATCH(N129,valute,0),1),1)</f>
        <v>1</v>
      </c>
      <c r="P129" s="58">
        <f>IF(O129=0,"Error",M129/O129)</f>
        <v>0</v>
      </c>
      <c r="Q129" s="67"/>
      <c r="R129" s="58">
        <f>IF(P129="Error","Error",P129-Q129)</f>
        <v>0</v>
      </c>
      <c r="S129" s="59" t="s">
        <v>53</v>
      </c>
      <c r="T129" s="60"/>
      <c r="U129" s="18"/>
      <c r="V129" s="5" t="b">
        <f>A129&gt;0</f>
        <v>0</v>
      </c>
    </row>
    <row r="130" spans="1:22" ht="12.75" hidden="1">
      <c r="A130" s="50">
        <f>IF(ISNUMBER(A129),A129+1,1)</f>
        <v>1</v>
      </c>
      <c r="B130" s="51"/>
      <c r="C130" s="52"/>
      <c r="D130" s="53"/>
      <c r="E130" s="53"/>
      <c r="F130" s="54"/>
      <c r="G130" s="54"/>
      <c r="H130" s="55"/>
      <c r="I130" s="54"/>
      <c r="J130" s="54"/>
      <c r="K130" s="55"/>
      <c r="L130" s="56"/>
      <c r="M130" s="56"/>
      <c r="N130" s="51"/>
      <c r="O130" s="57">
        <v>1</v>
      </c>
      <c r="P130" s="58">
        <f>IF(O130=0,"Error",M130/O130)</f>
        <v>0</v>
      </c>
      <c r="Q130" s="67"/>
      <c r="R130" s="58">
        <f>IF(P130="Error","Error",P130-Q130)</f>
        <v>0</v>
      </c>
      <c r="S130" s="59" t="s">
        <v>53</v>
      </c>
      <c r="T130" s="60"/>
      <c r="U130" s="18"/>
      <c r="V130" s="5" t="b">
        <v>0</v>
      </c>
    </row>
    <row r="131" spans="1:21" ht="12.75">
      <c r="A131" s="47" t="s">
        <v>16</v>
      </c>
      <c r="B131" s="111" t="str">
        <f>CONCATENATE(A127," ",B127)</f>
        <v>5.2 Expenditure verification</v>
      </c>
      <c r="C131" s="111"/>
      <c r="D131" s="111"/>
      <c r="E131" s="111"/>
      <c r="F131" s="111"/>
      <c r="G131" s="111"/>
      <c r="H131" s="111"/>
      <c r="I131" s="111"/>
      <c r="J131" s="111"/>
      <c r="K131" s="111"/>
      <c r="L131" s="111"/>
      <c r="M131" s="111"/>
      <c r="N131" s="111"/>
      <c r="O131" s="111"/>
      <c r="P131" s="71">
        <f>SUM(P129:P130)</f>
        <v>0</v>
      </c>
      <c r="Q131" s="71">
        <f>SUM(Q129:Q130)</f>
        <v>0</v>
      </c>
      <c r="R131" s="71">
        <f>SUM(R129:R130)</f>
        <v>0</v>
      </c>
      <c r="S131" s="72"/>
      <c r="T131" s="72"/>
      <c r="U131" s="18"/>
    </row>
    <row r="132" spans="1:21" ht="12.75">
      <c r="A132" s="73"/>
      <c r="B132" s="74"/>
      <c r="C132" s="74"/>
      <c r="D132" s="74"/>
      <c r="E132" s="74"/>
      <c r="F132" s="74"/>
      <c r="G132" s="74"/>
      <c r="H132" s="74"/>
      <c r="I132" s="74"/>
      <c r="J132" s="74"/>
      <c r="K132" s="74"/>
      <c r="L132" s="74"/>
      <c r="M132" s="74"/>
      <c r="N132" s="74"/>
      <c r="O132" s="74"/>
      <c r="P132" s="74"/>
      <c r="Q132" s="74"/>
      <c r="R132" s="74"/>
      <c r="S132" s="75"/>
      <c r="T132" s="75"/>
      <c r="U132" s="18"/>
    </row>
    <row r="133" spans="1:21" ht="12.75">
      <c r="A133" s="69" t="str">
        <f>'Financial Report'!A40</f>
        <v>5.3</v>
      </c>
      <c r="B133" s="108" t="str">
        <f>'Financial Report'!B40</f>
        <v>Translation, interpreters</v>
      </c>
      <c r="C133" s="109">
        <f>'Financial Report'!C40</f>
        <v>0</v>
      </c>
      <c r="D133" s="109">
        <f>'Financial Report'!D40</f>
        <v>0</v>
      </c>
      <c r="E133" s="109"/>
      <c r="F133" s="109"/>
      <c r="G133" s="109"/>
      <c r="H133" s="109"/>
      <c r="I133" s="109"/>
      <c r="J133" s="109"/>
      <c r="K133" s="109"/>
      <c r="L133" s="109"/>
      <c r="M133" s="109"/>
      <c r="N133" s="109"/>
      <c r="O133" s="109"/>
      <c r="P133" s="109"/>
      <c r="Q133" s="109"/>
      <c r="R133" s="109"/>
      <c r="S133" s="109"/>
      <c r="T133" s="110"/>
      <c r="U133" s="18"/>
    </row>
    <row r="134" spans="1:21" ht="45">
      <c r="A134" s="48" t="s">
        <v>3</v>
      </c>
      <c r="B134" s="49" t="s">
        <v>30</v>
      </c>
      <c r="C134" s="49" t="s">
        <v>4</v>
      </c>
      <c r="D134" s="49" t="s">
        <v>5</v>
      </c>
      <c r="E134" s="49" t="s">
        <v>6</v>
      </c>
      <c r="F134" s="106" t="s">
        <v>10</v>
      </c>
      <c r="G134" s="106"/>
      <c r="H134" s="106"/>
      <c r="I134" s="106" t="s">
        <v>7</v>
      </c>
      <c r="J134" s="106"/>
      <c r="K134" s="106"/>
      <c r="L134" s="49" t="s">
        <v>11</v>
      </c>
      <c r="M134" s="49" t="s">
        <v>12</v>
      </c>
      <c r="N134" s="49" t="s">
        <v>8</v>
      </c>
      <c r="O134" s="49" t="s">
        <v>9</v>
      </c>
      <c r="P134" s="49" t="s">
        <v>13</v>
      </c>
      <c r="Q134" s="49" t="s">
        <v>14</v>
      </c>
      <c r="R134" s="49" t="s">
        <v>15</v>
      </c>
      <c r="S134" s="63" t="s">
        <v>31</v>
      </c>
      <c r="T134" s="49" t="s">
        <v>87</v>
      </c>
      <c r="U134" s="18"/>
    </row>
    <row r="135" spans="1:22" ht="12.75" hidden="1">
      <c r="A135" s="50">
        <f>IF(ISNUMBER(A134),A134+1,0)</f>
        <v>0</v>
      </c>
      <c r="B135" s="51"/>
      <c r="C135" s="52"/>
      <c r="D135" s="53"/>
      <c r="E135" s="53"/>
      <c r="F135" s="54"/>
      <c r="G135" s="54"/>
      <c r="H135" s="55"/>
      <c r="I135" s="54"/>
      <c r="J135" s="54"/>
      <c r="K135" s="55"/>
      <c r="L135" s="56"/>
      <c r="M135" s="56"/>
      <c r="N135" s="51"/>
      <c r="O135" s="57">
        <f>IF(N135&gt;0,INDEX(curs,MATCH(N135,valute,0),1),1)</f>
        <v>1</v>
      </c>
      <c r="P135" s="58">
        <f>IF(O135=0,"Error",M135/O135)</f>
        <v>0</v>
      </c>
      <c r="Q135" s="67"/>
      <c r="R135" s="58">
        <f>IF(P135="Error","Error",P135-Q135)</f>
        <v>0</v>
      </c>
      <c r="S135" s="59" t="s">
        <v>84</v>
      </c>
      <c r="T135" s="60"/>
      <c r="U135" s="18"/>
      <c r="V135" s="5" t="b">
        <f>A135&gt;0</f>
        <v>0</v>
      </c>
    </row>
    <row r="136" spans="1:22" ht="12.75" hidden="1">
      <c r="A136" s="50">
        <f>IF(ISNUMBER(A135),A135+1,1)</f>
        <v>1</v>
      </c>
      <c r="B136" s="51"/>
      <c r="C136" s="52"/>
      <c r="D136" s="53"/>
      <c r="E136" s="53"/>
      <c r="F136" s="54"/>
      <c r="G136" s="54"/>
      <c r="H136" s="55"/>
      <c r="I136" s="54"/>
      <c r="J136" s="54"/>
      <c r="K136" s="55"/>
      <c r="L136" s="56"/>
      <c r="M136" s="56"/>
      <c r="N136" s="51"/>
      <c r="O136" s="57">
        <v>1</v>
      </c>
      <c r="P136" s="58">
        <f>IF(O136=0,"Error",M136/O136)</f>
        <v>0</v>
      </c>
      <c r="Q136" s="67"/>
      <c r="R136" s="58">
        <f>IF(P136="Error","Error",P136-Q136)</f>
        <v>0</v>
      </c>
      <c r="S136" s="59" t="s">
        <v>84</v>
      </c>
      <c r="T136" s="60"/>
      <c r="U136" s="18"/>
      <c r="V136" s="5" t="b">
        <v>0</v>
      </c>
    </row>
    <row r="137" spans="1:21" ht="12.75">
      <c r="A137" s="47" t="s">
        <v>16</v>
      </c>
      <c r="B137" s="111" t="str">
        <f>CONCATENATE(A133," ",B133)</f>
        <v>5.3 Translation, interpreters</v>
      </c>
      <c r="C137" s="111"/>
      <c r="D137" s="111"/>
      <c r="E137" s="111"/>
      <c r="F137" s="111"/>
      <c r="G137" s="111"/>
      <c r="H137" s="111"/>
      <c r="I137" s="111"/>
      <c r="J137" s="111"/>
      <c r="K137" s="111"/>
      <c r="L137" s="111"/>
      <c r="M137" s="111"/>
      <c r="N137" s="111"/>
      <c r="O137" s="111"/>
      <c r="P137" s="71">
        <f>SUM(P135:P136)</f>
        <v>0</v>
      </c>
      <c r="Q137" s="71">
        <f>SUM(Q135:Q136)</f>
        <v>0</v>
      </c>
      <c r="R137" s="71">
        <f>SUM(R135:R136)</f>
        <v>0</v>
      </c>
      <c r="S137" s="72"/>
      <c r="T137" s="72"/>
      <c r="U137" s="18"/>
    </row>
    <row r="138" spans="1:21" ht="12.75">
      <c r="A138" s="73"/>
      <c r="B138" s="74"/>
      <c r="C138" s="74"/>
      <c r="D138" s="74"/>
      <c r="E138" s="74"/>
      <c r="F138" s="74"/>
      <c r="G138" s="74"/>
      <c r="H138" s="74"/>
      <c r="I138" s="74"/>
      <c r="J138" s="74"/>
      <c r="K138" s="74"/>
      <c r="L138" s="74"/>
      <c r="M138" s="74"/>
      <c r="N138" s="74"/>
      <c r="O138" s="74"/>
      <c r="P138" s="74"/>
      <c r="Q138" s="74"/>
      <c r="R138" s="74"/>
      <c r="S138" s="75"/>
      <c r="T138" s="75"/>
      <c r="U138" s="18"/>
    </row>
    <row r="139" spans="1:21" ht="12.75">
      <c r="A139" s="69" t="str">
        <f>'Financial Report'!A41</f>
        <v>5.4</v>
      </c>
      <c r="B139" s="108" t="str">
        <f>'Financial Report'!B41</f>
        <v>Events</v>
      </c>
      <c r="C139" s="109">
        <f>'Financial Report'!C41</f>
        <v>0</v>
      </c>
      <c r="D139" s="109">
        <f>'Financial Report'!D41</f>
        <v>0</v>
      </c>
      <c r="E139" s="109"/>
      <c r="F139" s="109"/>
      <c r="G139" s="109"/>
      <c r="H139" s="109"/>
      <c r="I139" s="109"/>
      <c r="J139" s="109"/>
      <c r="K139" s="109"/>
      <c r="L139" s="109"/>
      <c r="M139" s="109"/>
      <c r="N139" s="109"/>
      <c r="O139" s="109"/>
      <c r="P139" s="109"/>
      <c r="Q139" s="109"/>
      <c r="R139" s="109"/>
      <c r="S139" s="109"/>
      <c r="T139" s="110"/>
      <c r="U139" s="18"/>
    </row>
    <row r="140" spans="1:21" ht="45">
      <c r="A140" s="48" t="s">
        <v>3</v>
      </c>
      <c r="B140" s="49" t="s">
        <v>30</v>
      </c>
      <c r="C140" s="49" t="s">
        <v>4</v>
      </c>
      <c r="D140" s="49" t="s">
        <v>5</v>
      </c>
      <c r="E140" s="49" t="s">
        <v>6</v>
      </c>
      <c r="F140" s="106" t="s">
        <v>10</v>
      </c>
      <c r="G140" s="106"/>
      <c r="H140" s="106"/>
      <c r="I140" s="106" t="s">
        <v>7</v>
      </c>
      <c r="J140" s="106"/>
      <c r="K140" s="106"/>
      <c r="L140" s="49" t="s">
        <v>11</v>
      </c>
      <c r="M140" s="49" t="s">
        <v>12</v>
      </c>
      <c r="N140" s="49" t="s">
        <v>8</v>
      </c>
      <c r="O140" s="49" t="s">
        <v>9</v>
      </c>
      <c r="P140" s="49" t="s">
        <v>13</v>
      </c>
      <c r="Q140" s="49" t="s">
        <v>14</v>
      </c>
      <c r="R140" s="49" t="s">
        <v>15</v>
      </c>
      <c r="S140" s="63" t="s">
        <v>31</v>
      </c>
      <c r="T140" s="49" t="s">
        <v>87</v>
      </c>
      <c r="U140" s="18"/>
    </row>
    <row r="141" spans="1:22" ht="12.75" hidden="1">
      <c r="A141" s="50">
        <f>IF(ISNUMBER(A140),A140+1,0)</f>
        <v>0</v>
      </c>
      <c r="B141" s="51"/>
      <c r="C141" s="52"/>
      <c r="D141" s="53"/>
      <c r="E141" s="53"/>
      <c r="F141" s="54"/>
      <c r="G141" s="54"/>
      <c r="H141" s="55"/>
      <c r="I141" s="54"/>
      <c r="J141" s="54"/>
      <c r="K141" s="55"/>
      <c r="L141" s="56"/>
      <c r="M141" s="56"/>
      <c r="N141" s="51"/>
      <c r="O141" s="57">
        <f>IF(N141&gt;0,INDEX(curs,MATCH(N141,valute,0),1),1)</f>
        <v>1</v>
      </c>
      <c r="P141" s="58">
        <f>IF(O141=0,"Error",M141/O141)</f>
        <v>0</v>
      </c>
      <c r="Q141" s="67"/>
      <c r="R141" s="58">
        <f>IF(P141="Error","Error",P141-Q141)</f>
        <v>0</v>
      </c>
      <c r="S141" s="59" t="s">
        <v>84</v>
      </c>
      <c r="T141" s="60"/>
      <c r="U141" s="18"/>
      <c r="V141" s="5" t="b">
        <f>A141&gt;0</f>
        <v>0</v>
      </c>
    </row>
    <row r="142" spans="1:22" ht="12.75" hidden="1">
      <c r="A142" s="50">
        <f>IF(ISNUMBER(A141),A141+1,1)</f>
        <v>1</v>
      </c>
      <c r="B142" s="51"/>
      <c r="C142" s="52"/>
      <c r="D142" s="53"/>
      <c r="E142" s="53"/>
      <c r="F142" s="54"/>
      <c r="G142" s="54"/>
      <c r="H142" s="55"/>
      <c r="I142" s="54"/>
      <c r="J142" s="54"/>
      <c r="K142" s="55"/>
      <c r="L142" s="56"/>
      <c r="M142" s="56"/>
      <c r="N142" s="51"/>
      <c r="O142" s="57">
        <v>1</v>
      </c>
      <c r="P142" s="58">
        <f>IF(O142=0,"Error",M142/O142)</f>
        <v>0</v>
      </c>
      <c r="Q142" s="67"/>
      <c r="R142" s="58">
        <f>IF(P142="Error","Error",P142-Q142)</f>
        <v>0</v>
      </c>
      <c r="S142" s="59" t="s">
        <v>84</v>
      </c>
      <c r="T142" s="60"/>
      <c r="U142" s="18"/>
      <c r="V142" s="5" t="b">
        <v>0</v>
      </c>
    </row>
    <row r="143" spans="1:21" ht="12.75">
      <c r="A143" s="47" t="s">
        <v>16</v>
      </c>
      <c r="B143" s="111" t="str">
        <f>CONCATENATE(A139," ",B139)</f>
        <v>5.4 Events</v>
      </c>
      <c r="C143" s="111"/>
      <c r="D143" s="111"/>
      <c r="E143" s="111"/>
      <c r="F143" s="111"/>
      <c r="G143" s="111"/>
      <c r="H143" s="111"/>
      <c r="I143" s="111"/>
      <c r="J143" s="111"/>
      <c r="K143" s="111"/>
      <c r="L143" s="111"/>
      <c r="M143" s="111"/>
      <c r="N143" s="111"/>
      <c r="O143" s="111"/>
      <c r="P143" s="71">
        <f>SUM(P141:P142)</f>
        <v>0</v>
      </c>
      <c r="Q143" s="71">
        <f>SUM(Q141:Q142)</f>
        <v>0</v>
      </c>
      <c r="R143" s="71">
        <f>SUM(R141:R142)</f>
        <v>0</v>
      </c>
      <c r="S143" s="72"/>
      <c r="T143" s="72"/>
      <c r="U143" s="18"/>
    </row>
    <row r="144" spans="1:21" ht="12.75">
      <c r="A144" s="73"/>
      <c r="B144" s="74"/>
      <c r="C144" s="74"/>
      <c r="D144" s="74"/>
      <c r="E144" s="74"/>
      <c r="F144" s="74"/>
      <c r="G144" s="74"/>
      <c r="H144" s="74"/>
      <c r="I144" s="74"/>
      <c r="J144" s="74"/>
      <c r="K144" s="74"/>
      <c r="L144" s="74"/>
      <c r="M144" s="74"/>
      <c r="N144" s="74"/>
      <c r="O144" s="74"/>
      <c r="P144" s="74"/>
      <c r="Q144" s="74"/>
      <c r="R144" s="74"/>
      <c r="S144" s="75"/>
      <c r="T144" s="75"/>
      <c r="U144" s="18"/>
    </row>
    <row r="145" spans="1:21" ht="12.75">
      <c r="A145" s="69" t="str">
        <f>'Financial Report'!A42</f>
        <v>5.5</v>
      </c>
      <c r="B145" s="108" t="str">
        <f>'Financial Report'!B42</f>
        <v>External expertise</v>
      </c>
      <c r="C145" s="109">
        <f>'Financial Report'!C42</f>
        <v>0</v>
      </c>
      <c r="D145" s="109">
        <f>'Financial Report'!D42</f>
        <v>0</v>
      </c>
      <c r="E145" s="109"/>
      <c r="F145" s="109"/>
      <c r="G145" s="109"/>
      <c r="H145" s="109"/>
      <c r="I145" s="109"/>
      <c r="J145" s="109"/>
      <c r="K145" s="109"/>
      <c r="L145" s="109"/>
      <c r="M145" s="109"/>
      <c r="N145" s="109"/>
      <c r="O145" s="109"/>
      <c r="P145" s="109"/>
      <c r="Q145" s="109"/>
      <c r="R145" s="109"/>
      <c r="S145" s="109"/>
      <c r="T145" s="110"/>
      <c r="U145" s="18"/>
    </row>
    <row r="146" spans="1:21" ht="45">
      <c r="A146" s="48" t="s">
        <v>3</v>
      </c>
      <c r="B146" s="49" t="s">
        <v>30</v>
      </c>
      <c r="C146" s="49" t="s">
        <v>4</v>
      </c>
      <c r="D146" s="49" t="s">
        <v>5</v>
      </c>
      <c r="E146" s="49" t="s">
        <v>6</v>
      </c>
      <c r="F146" s="106" t="s">
        <v>10</v>
      </c>
      <c r="G146" s="106"/>
      <c r="H146" s="106"/>
      <c r="I146" s="106" t="s">
        <v>7</v>
      </c>
      <c r="J146" s="106"/>
      <c r="K146" s="106"/>
      <c r="L146" s="49" t="s">
        <v>11</v>
      </c>
      <c r="M146" s="49" t="s">
        <v>12</v>
      </c>
      <c r="N146" s="49" t="s">
        <v>8</v>
      </c>
      <c r="O146" s="49" t="s">
        <v>9</v>
      </c>
      <c r="P146" s="49" t="s">
        <v>13</v>
      </c>
      <c r="Q146" s="49" t="s">
        <v>14</v>
      </c>
      <c r="R146" s="49" t="s">
        <v>15</v>
      </c>
      <c r="S146" s="63" t="s">
        <v>31</v>
      </c>
      <c r="T146" s="49" t="s">
        <v>87</v>
      </c>
      <c r="U146" s="18"/>
    </row>
    <row r="147" spans="1:22" ht="12.75" hidden="1">
      <c r="A147" s="50">
        <f>IF(ISNUMBER(A146),A146+1,0)</f>
        <v>0</v>
      </c>
      <c r="B147" s="51"/>
      <c r="C147" s="52"/>
      <c r="D147" s="53"/>
      <c r="E147" s="53"/>
      <c r="F147" s="54"/>
      <c r="G147" s="54"/>
      <c r="H147" s="55"/>
      <c r="I147" s="54"/>
      <c r="J147" s="54"/>
      <c r="K147" s="55"/>
      <c r="L147" s="56"/>
      <c r="M147" s="56"/>
      <c r="N147" s="51"/>
      <c r="O147" s="57">
        <f>IF(N147&gt;0,INDEX(curs,MATCH(N147,valute,0),1),1)</f>
        <v>1</v>
      </c>
      <c r="P147" s="58">
        <f>IF(O147=0,"Error",M147/O147)</f>
        <v>0</v>
      </c>
      <c r="Q147" s="67"/>
      <c r="R147" s="58">
        <f>IF(P147="Error","Error",P147-Q147)</f>
        <v>0</v>
      </c>
      <c r="S147" s="59" t="s">
        <v>84</v>
      </c>
      <c r="T147" s="60"/>
      <c r="U147" s="18"/>
      <c r="V147" s="5" t="b">
        <f>A147&gt;0</f>
        <v>0</v>
      </c>
    </row>
    <row r="148" spans="1:22" ht="12.75" hidden="1">
      <c r="A148" s="50">
        <f>IF(ISNUMBER(A147),A147+1,1)</f>
        <v>1</v>
      </c>
      <c r="B148" s="51"/>
      <c r="C148" s="52"/>
      <c r="D148" s="53"/>
      <c r="E148" s="53"/>
      <c r="F148" s="54"/>
      <c r="G148" s="54"/>
      <c r="H148" s="55"/>
      <c r="I148" s="54"/>
      <c r="J148" s="54"/>
      <c r="K148" s="55"/>
      <c r="L148" s="56"/>
      <c r="M148" s="56"/>
      <c r="N148" s="51"/>
      <c r="O148" s="57">
        <v>1</v>
      </c>
      <c r="P148" s="58">
        <f>IF(O148=0,"Error",M148/O148)</f>
        <v>0</v>
      </c>
      <c r="Q148" s="67"/>
      <c r="R148" s="58">
        <f>IF(P148="Error","Error",P148-Q148)</f>
        <v>0</v>
      </c>
      <c r="S148" s="59" t="s">
        <v>84</v>
      </c>
      <c r="T148" s="60"/>
      <c r="U148" s="18"/>
      <c r="V148" s="5" t="b">
        <v>0</v>
      </c>
    </row>
    <row r="149" spans="1:21" ht="12.75">
      <c r="A149" s="47" t="s">
        <v>16</v>
      </c>
      <c r="B149" s="111" t="str">
        <f>CONCATENATE(A145," ",B145)</f>
        <v>5.5 External expertise</v>
      </c>
      <c r="C149" s="111"/>
      <c r="D149" s="111"/>
      <c r="E149" s="111"/>
      <c r="F149" s="111"/>
      <c r="G149" s="111"/>
      <c r="H149" s="111"/>
      <c r="I149" s="111"/>
      <c r="J149" s="111"/>
      <c r="K149" s="111"/>
      <c r="L149" s="111"/>
      <c r="M149" s="111"/>
      <c r="N149" s="111"/>
      <c r="O149" s="111"/>
      <c r="P149" s="71">
        <f>SUM(P147:P148)</f>
        <v>0</v>
      </c>
      <c r="Q149" s="71">
        <f>SUM(Q147:Q148)</f>
        <v>0</v>
      </c>
      <c r="R149" s="71">
        <f>SUM(R147:R148)</f>
        <v>0</v>
      </c>
      <c r="S149" s="72"/>
      <c r="T149" s="72"/>
      <c r="U149" s="18"/>
    </row>
    <row r="150" spans="1:21" ht="12.75">
      <c r="A150" s="73"/>
      <c r="B150" s="74"/>
      <c r="C150" s="74"/>
      <c r="D150" s="74"/>
      <c r="E150" s="74"/>
      <c r="F150" s="74"/>
      <c r="G150" s="74"/>
      <c r="H150" s="74"/>
      <c r="I150" s="74"/>
      <c r="J150" s="74"/>
      <c r="K150" s="74"/>
      <c r="L150" s="74"/>
      <c r="M150" s="74"/>
      <c r="N150" s="74"/>
      <c r="O150" s="74"/>
      <c r="P150" s="74"/>
      <c r="Q150" s="74"/>
      <c r="R150" s="74"/>
      <c r="S150" s="75"/>
      <c r="T150" s="75"/>
      <c r="U150" s="18"/>
    </row>
    <row r="151" spans="1:21" ht="12.75">
      <c r="A151" s="62" t="s">
        <v>16</v>
      </c>
      <c r="B151" s="107" t="str">
        <f>CONCATENATE(A120," ",B120)</f>
        <v>5 Services</v>
      </c>
      <c r="C151" s="107"/>
      <c r="D151" s="107"/>
      <c r="E151" s="107"/>
      <c r="F151" s="107"/>
      <c r="G151" s="107"/>
      <c r="H151" s="107"/>
      <c r="I151" s="107"/>
      <c r="J151" s="107"/>
      <c r="K151" s="107"/>
      <c r="L151" s="107"/>
      <c r="M151" s="107"/>
      <c r="N151" s="107"/>
      <c r="O151" s="107"/>
      <c r="P151" s="77">
        <f>P125+P131+P137+P143+P149</f>
        <v>0</v>
      </c>
      <c r="Q151" s="77">
        <f>Q125+Q131+Q137+Q143+Q149</f>
        <v>0</v>
      </c>
      <c r="R151" s="77">
        <f>R125+R131+R137+R143+R149</f>
        <v>0</v>
      </c>
      <c r="S151" s="72"/>
      <c r="T151" s="72"/>
      <c r="U151" s="18"/>
    </row>
    <row r="152" spans="1:21" ht="12.75">
      <c r="A152" s="73"/>
      <c r="B152" s="74"/>
      <c r="C152" s="74"/>
      <c r="D152" s="74"/>
      <c r="E152" s="74"/>
      <c r="F152" s="74"/>
      <c r="G152" s="74"/>
      <c r="H152" s="74"/>
      <c r="I152" s="74"/>
      <c r="J152" s="74"/>
      <c r="K152" s="74"/>
      <c r="L152" s="74"/>
      <c r="M152" s="74"/>
      <c r="N152" s="74"/>
      <c r="O152" s="74"/>
      <c r="P152" s="74"/>
      <c r="Q152" s="74"/>
      <c r="R152" s="74"/>
      <c r="S152" s="75"/>
      <c r="T152" s="75"/>
      <c r="U152" s="18"/>
    </row>
    <row r="153" spans="1:21" ht="12.75">
      <c r="A153" s="69">
        <f>'Financial Report'!A43</f>
        <v>6</v>
      </c>
      <c r="B153" s="108" t="str">
        <f>'Financial Report'!B43</f>
        <v>Other (costs not included in other budget headings/ lines)</v>
      </c>
      <c r="C153" s="109">
        <f>'Financial Report'!C43</f>
        <v>0</v>
      </c>
      <c r="D153" s="109">
        <f>'Financial Report'!D43</f>
        <v>0</v>
      </c>
      <c r="E153" s="109"/>
      <c r="F153" s="109"/>
      <c r="G153" s="109"/>
      <c r="H153" s="109"/>
      <c r="I153" s="109"/>
      <c r="J153" s="109"/>
      <c r="K153" s="109"/>
      <c r="L153" s="109"/>
      <c r="M153" s="109"/>
      <c r="N153" s="109"/>
      <c r="O153" s="109"/>
      <c r="P153" s="109"/>
      <c r="Q153" s="109"/>
      <c r="R153" s="109"/>
      <c r="S153" s="109"/>
      <c r="T153" s="110"/>
      <c r="U153" s="18"/>
    </row>
    <row r="154" spans="1:21" ht="45">
      <c r="A154" s="48" t="s">
        <v>3</v>
      </c>
      <c r="B154" s="49" t="s">
        <v>30</v>
      </c>
      <c r="C154" s="49" t="s">
        <v>4</v>
      </c>
      <c r="D154" s="49" t="s">
        <v>5</v>
      </c>
      <c r="E154" s="49" t="s">
        <v>6</v>
      </c>
      <c r="F154" s="106" t="s">
        <v>10</v>
      </c>
      <c r="G154" s="106"/>
      <c r="H154" s="106"/>
      <c r="I154" s="106" t="s">
        <v>7</v>
      </c>
      <c r="J154" s="106"/>
      <c r="K154" s="106"/>
      <c r="L154" s="49" t="s">
        <v>11</v>
      </c>
      <c r="M154" s="49" t="s">
        <v>12</v>
      </c>
      <c r="N154" s="49" t="s">
        <v>8</v>
      </c>
      <c r="O154" s="49" t="s">
        <v>9</v>
      </c>
      <c r="P154" s="49" t="s">
        <v>13</v>
      </c>
      <c r="Q154" s="49" t="s">
        <v>14</v>
      </c>
      <c r="R154" s="49" t="s">
        <v>15</v>
      </c>
      <c r="S154" s="63" t="s">
        <v>31</v>
      </c>
      <c r="T154" s="49" t="s">
        <v>87</v>
      </c>
      <c r="U154" s="18"/>
    </row>
    <row r="155" spans="1:22" ht="12.75" hidden="1">
      <c r="A155" s="50">
        <f>IF(ISNUMBER(A154),A154+1,0)</f>
        <v>0</v>
      </c>
      <c r="B155" s="51"/>
      <c r="C155" s="52"/>
      <c r="D155" s="53"/>
      <c r="E155" s="53"/>
      <c r="F155" s="54"/>
      <c r="G155" s="54"/>
      <c r="H155" s="55"/>
      <c r="I155" s="54"/>
      <c r="J155" s="54"/>
      <c r="K155" s="55"/>
      <c r="L155" s="56"/>
      <c r="M155" s="56"/>
      <c r="N155" s="51"/>
      <c r="O155" s="57">
        <f>IF(N155&gt;0,INDEX(curs,MATCH(N155,valute,0),1),1)</f>
        <v>1</v>
      </c>
      <c r="P155" s="58">
        <f>IF(O155=0,"Error",M155/O155)</f>
        <v>0</v>
      </c>
      <c r="Q155" s="67"/>
      <c r="R155" s="58">
        <f>IF(P155="Error","Error",P155-Q155)</f>
        <v>0</v>
      </c>
      <c r="S155" s="59" t="s">
        <v>84</v>
      </c>
      <c r="T155" s="60"/>
      <c r="U155" s="18"/>
      <c r="V155" s="5" t="b">
        <f>A155&gt;0</f>
        <v>0</v>
      </c>
    </row>
    <row r="156" spans="1:22" ht="12.75" hidden="1">
      <c r="A156" s="50">
        <f>IF(ISNUMBER(A155),A155+1,1)</f>
        <v>1</v>
      </c>
      <c r="B156" s="51"/>
      <c r="C156" s="52"/>
      <c r="D156" s="53"/>
      <c r="E156" s="53"/>
      <c r="F156" s="54"/>
      <c r="G156" s="54"/>
      <c r="H156" s="55"/>
      <c r="I156" s="54"/>
      <c r="J156" s="54"/>
      <c r="K156" s="55"/>
      <c r="L156" s="56"/>
      <c r="M156" s="56"/>
      <c r="N156" s="51"/>
      <c r="O156" s="57">
        <v>1</v>
      </c>
      <c r="P156" s="58">
        <f>IF(O156=0,"Error",M156/O156)</f>
        <v>0</v>
      </c>
      <c r="Q156" s="67"/>
      <c r="R156" s="58">
        <f>IF(P156="Error","Error",P156-Q156)</f>
        <v>0</v>
      </c>
      <c r="S156" s="68" t="s">
        <v>84</v>
      </c>
      <c r="T156" s="60"/>
      <c r="U156" s="18"/>
      <c r="V156" s="5" t="b">
        <v>0</v>
      </c>
    </row>
    <row r="157" spans="1:21" ht="12.75">
      <c r="A157" s="62" t="s">
        <v>16</v>
      </c>
      <c r="B157" s="107" t="str">
        <f>CONCATENATE(A153," ",B153)</f>
        <v>6 Other (costs not included in other budget headings/ lines)</v>
      </c>
      <c r="C157" s="107"/>
      <c r="D157" s="107"/>
      <c r="E157" s="107"/>
      <c r="F157" s="107"/>
      <c r="G157" s="107"/>
      <c r="H157" s="107"/>
      <c r="I157" s="107"/>
      <c r="J157" s="107"/>
      <c r="K157" s="107"/>
      <c r="L157" s="107"/>
      <c r="M157" s="107"/>
      <c r="N157" s="107"/>
      <c r="O157" s="107"/>
      <c r="P157" s="77">
        <f>SUM(P155:P156)</f>
        <v>0</v>
      </c>
      <c r="Q157" s="77">
        <f>SUM(Q155:Q156)</f>
        <v>0</v>
      </c>
      <c r="R157" s="77">
        <f>SUM(R155:R156)</f>
        <v>0</v>
      </c>
      <c r="S157" s="72"/>
      <c r="T157" s="72"/>
      <c r="U157" s="18"/>
    </row>
    <row r="158" spans="1:21" ht="12.75">
      <c r="A158" s="73"/>
      <c r="B158" s="74"/>
      <c r="C158" s="74"/>
      <c r="D158" s="74"/>
      <c r="E158" s="74"/>
      <c r="F158" s="74"/>
      <c r="G158" s="74"/>
      <c r="H158" s="74"/>
      <c r="I158" s="74"/>
      <c r="J158" s="74"/>
      <c r="K158" s="74"/>
      <c r="L158" s="74"/>
      <c r="M158" s="74"/>
      <c r="N158" s="74"/>
      <c r="O158" s="74"/>
      <c r="P158" s="74"/>
      <c r="Q158" s="74"/>
      <c r="R158" s="74"/>
      <c r="S158" s="75"/>
      <c r="T158" s="75"/>
      <c r="U158" s="18"/>
    </row>
    <row r="159" spans="1:21" ht="12.75">
      <c r="A159" s="69">
        <f>'Financial Report'!A44</f>
        <v>7</v>
      </c>
      <c r="B159" s="108" t="str">
        <f>'Financial Report'!B44</f>
        <v>Communication and visibility actions (minimum 2% of total direct eligible costs excluding costs (at project level) for the infrastructure and communication and visibility actions)</v>
      </c>
      <c r="C159" s="109">
        <f>'Financial Report'!C44</f>
        <v>0</v>
      </c>
      <c r="D159" s="109">
        <f>'Financial Report'!D44</f>
        <v>0</v>
      </c>
      <c r="E159" s="109"/>
      <c r="F159" s="109"/>
      <c r="G159" s="109"/>
      <c r="H159" s="109"/>
      <c r="I159" s="109"/>
      <c r="J159" s="109"/>
      <c r="K159" s="109"/>
      <c r="L159" s="109"/>
      <c r="M159" s="109"/>
      <c r="N159" s="109"/>
      <c r="O159" s="109"/>
      <c r="P159" s="109"/>
      <c r="Q159" s="109"/>
      <c r="R159" s="109"/>
      <c r="S159" s="109"/>
      <c r="T159" s="110"/>
      <c r="U159" s="18"/>
    </row>
    <row r="160" spans="1:21" ht="45">
      <c r="A160" s="48" t="s">
        <v>3</v>
      </c>
      <c r="B160" s="49" t="s">
        <v>30</v>
      </c>
      <c r="C160" s="49" t="s">
        <v>4</v>
      </c>
      <c r="D160" s="49" t="s">
        <v>5</v>
      </c>
      <c r="E160" s="49" t="s">
        <v>6</v>
      </c>
      <c r="F160" s="106" t="s">
        <v>10</v>
      </c>
      <c r="G160" s="106"/>
      <c r="H160" s="106"/>
      <c r="I160" s="106" t="s">
        <v>7</v>
      </c>
      <c r="J160" s="106"/>
      <c r="K160" s="106"/>
      <c r="L160" s="49" t="s">
        <v>11</v>
      </c>
      <c r="M160" s="49" t="s">
        <v>12</v>
      </c>
      <c r="N160" s="49" t="s">
        <v>8</v>
      </c>
      <c r="O160" s="49" t="s">
        <v>9</v>
      </c>
      <c r="P160" s="49" t="s">
        <v>13</v>
      </c>
      <c r="Q160" s="49" t="s">
        <v>14</v>
      </c>
      <c r="R160" s="49" t="s">
        <v>15</v>
      </c>
      <c r="S160" s="63" t="s">
        <v>31</v>
      </c>
      <c r="T160" s="49" t="s">
        <v>87</v>
      </c>
      <c r="U160" s="18"/>
    </row>
    <row r="161" spans="1:22" ht="12.75" hidden="1">
      <c r="A161" s="50">
        <f>IF(ISNUMBER(A160),A160+1,0)</f>
        <v>0</v>
      </c>
      <c r="B161" s="51"/>
      <c r="C161" s="52"/>
      <c r="D161" s="53"/>
      <c r="E161" s="53"/>
      <c r="F161" s="54"/>
      <c r="G161" s="54"/>
      <c r="H161" s="55"/>
      <c r="I161" s="54"/>
      <c r="J161" s="54"/>
      <c r="K161" s="55"/>
      <c r="L161" s="56"/>
      <c r="M161" s="56"/>
      <c r="N161" s="51"/>
      <c r="O161" s="57">
        <f>IF(N161&gt;0,INDEX(curs,MATCH(N161,valute,0),1),1)</f>
        <v>1</v>
      </c>
      <c r="P161" s="58">
        <f>IF(O161=0,"Error",M161/O161)</f>
        <v>0</v>
      </c>
      <c r="Q161" s="67"/>
      <c r="R161" s="58">
        <f>IF(P161="Error","Error",P161-Q161)</f>
        <v>0</v>
      </c>
      <c r="S161" s="59" t="s">
        <v>84</v>
      </c>
      <c r="T161" s="60"/>
      <c r="U161" s="18"/>
      <c r="V161" s="5" t="b">
        <f>A161&gt;0</f>
        <v>0</v>
      </c>
    </row>
    <row r="162" spans="1:22" ht="12.75" hidden="1">
      <c r="A162" s="50">
        <f>IF(ISNUMBER(A161),A161+1,1)</f>
        <v>1</v>
      </c>
      <c r="B162" s="51"/>
      <c r="C162" s="52"/>
      <c r="D162" s="53"/>
      <c r="E162" s="53"/>
      <c r="F162" s="54"/>
      <c r="G162" s="54"/>
      <c r="H162" s="55"/>
      <c r="I162" s="54"/>
      <c r="J162" s="54"/>
      <c r="K162" s="55"/>
      <c r="L162" s="56"/>
      <c r="M162" s="56"/>
      <c r="N162" s="51"/>
      <c r="O162" s="57">
        <v>1</v>
      </c>
      <c r="P162" s="58">
        <f>IF(O162=0,"Error",M162/O162)</f>
        <v>0</v>
      </c>
      <c r="Q162" s="67"/>
      <c r="R162" s="58">
        <f>IF(P162="Error","Error",P162-Q162)</f>
        <v>0</v>
      </c>
      <c r="S162" s="59" t="s">
        <v>84</v>
      </c>
      <c r="T162" s="60"/>
      <c r="U162" s="18"/>
      <c r="V162" s="5" t="b">
        <v>0</v>
      </c>
    </row>
    <row r="163" spans="1:21" ht="12.75">
      <c r="A163" s="62" t="s">
        <v>16</v>
      </c>
      <c r="B163" s="107" t="str">
        <f>CONCATENATE(A159," ",B159)</f>
        <v>7 Communication and visibility actions (minimum 2% of total direct eligible costs excluding costs (at project level) for the infrastructure and communication and visibility actions)</v>
      </c>
      <c r="C163" s="107"/>
      <c r="D163" s="107"/>
      <c r="E163" s="107"/>
      <c r="F163" s="107"/>
      <c r="G163" s="107"/>
      <c r="H163" s="107"/>
      <c r="I163" s="107"/>
      <c r="J163" s="107"/>
      <c r="K163" s="107"/>
      <c r="L163" s="107"/>
      <c r="M163" s="107"/>
      <c r="N163" s="107"/>
      <c r="O163" s="107"/>
      <c r="P163" s="77">
        <f>SUM(P161:P162)</f>
        <v>0</v>
      </c>
      <c r="Q163" s="77">
        <f>SUM(Q161:Q162)</f>
        <v>0</v>
      </c>
      <c r="R163" s="77">
        <f>SUM(R161:R162)</f>
        <v>0</v>
      </c>
      <c r="S163" s="72"/>
      <c r="T163" s="72"/>
      <c r="U163" s="18"/>
    </row>
    <row r="164" spans="1:21" ht="12.75">
      <c r="A164" s="73"/>
      <c r="B164" s="74"/>
      <c r="C164" s="74"/>
      <c r="D164" s="74"/>
      <c r="E164" s="74"/>
      <c r="F164" s="74"/>
      <c r="G164" s="74"/>
      <c r="H164" s="74"/>
      <c r="I164" s="74"/>
      <c r="J164" s="74"/>
      <c r="K164" s="74"/>
      <c r="L164" s="74"/>
      <c r="M164" s="74"/>
      <c r="N164" s="74"/>
      <c r="O164" s="74"/>
      <c r="P164" s="74"/>
      <c r="Q164" s="74"/>
      <c r="R164" s="74"/>
      <c r="S164" s="75"/>
      <c r="T164" s="75"/>
      <c r="U164" s="18"/>
    </row>
    <row r="165" spans="1:21" ht="12.75">
      <c r="A165" s="76">
        <f>'Financial Report'!A45</f>
        <v>8</v>
      </c>
      <c r="B165" s="113" t="str">
        <f>'Financial Report'!B45</f>
        <v>Total direct eligible costs of the Action</v>
      </c>
      <c r="C165" s="113">
        <f>'Financial Report'!C45</f>
        <v>0</v>
      </c>
      <c r="D165" s="113">
        <f>'Financial Report'!D45</f>
        <v>0</v>
      </c>
      <c r="E165" s="113"/>
      <c r="F165" s="113"/>
      <c r="G165" s="113"/>
      <c r="H165" s="113"/>
      <c r="I165" s="113"/>
      <c r="J165" s="113"/>
      <c r="K165" s="113"/>
      <c r="L165" s="113"/>
      <c r="M165" s="113"/>
      <c r="N165" s="113"/>
      <c r="O165" s="113"/>
      <c r="P165" s="77">
        <f>P25+P40+P88+P118+P151+P157+P163</f>
        <v>0</v>
      </c>
      <c r="Q165" s="77">
        <f>Q25+Q40+Q88+Q118+Q151+Q157+Q163</f>
        <v>0</v>
      </c>
      <c r="R165" s="77">
        <f>R25+R40+R88+R118+R151+R157+R163</f>
        <v>0</v>
      </c>
      <c r="S165" s="72"/>
      <c r="T165" s="72"/>
      <c r="U165" s="18"/>
    </row>
    <row r="166" spans="1:21" ht="12.75">
      <c r="A166" s="73"/>
      <c r="B166" s="74"/>
      <c r="C166" s="74"/>
      <c r="D166" s="74"/>
      <c r="E166" s="74"/>
      <c r="F166" s="74"/>
      <c r="G166" s="74"/>
      <c r="H166" s="74"/>
      <c r="I166" s="74"/>
      <c r="J166" s="74"/>
      <c r="K166" s="74"/>
      <c r="L166" s="74"/>
      <c r="M166" s="74"/>
      <c r="N166" s="74"/>
      <c r="O166" s="74"/>
      <c r="P166" s="74"/>
      <c r="Q166" s="74"/>
      <c r="R166" s="74"/>
      <c r="S166" s="75"/>
      <c r="T166" s="75"/>
      <c r="U166" s="18"/>
    </row>
    <row r="167" spans="1:21" ht="12.75">
      <c r="A167" s="69">
        <f>'Financial Report'!A46</f>
        <v>9</v>
      </c>
      <c r="B167" s="108" t="str">
        <f>'Financial Report'!B46</f>
        <v>Administrative costs (maximum 7% of total direct eligible costs at project level excluding costs for the infrastructure)</v>
      </c>
      <c r="C167" s="109">
        <f>'Financial Report'!C46</f>
        <v>0</v>
      </c>
      <c r="D167" s="109">
        <f>'Financial Report'!D46</f>
        <v>0</v>
      </c>
      <c r="E167" s="109"/>
      <c r="F167" s="109"/>
      <c r="G167" s="109"/>
      <c r="H167" s="109"/>
      <c r="I167" s="109"/>
      <c r="J167" s="109"/>
      <c r="K167" s="109"/>
      <c r="L167" s="109"/>
      <c r="M167" s="109"/>
      <c r="N167" s="109"/>
      <c r="O167" s="109"/>
      <c r="P167" s="109"/>
      <c r="Q167" s="109"/>
      <c r="R167" s="109"/>
      <c r="S167" s="109"/>
      <c r="T167" s="110"/>
      <c r="U167" s="18"/>
    </row>
    <row r="168" spans="1:21" ht="45">
      <c r="A168" s="48" t="s">
        <v>3</v>
      </c>
      <c r="B168" s="49" t="s">
        <v>30</v>
      </c>
      <c r="C168" s="49" t="s">
        <v>4</v>
      </c>
      <c r="D168" s="49" t="s">
        <v>5</v>
      </c>
      <c r="E168" s="49" t="s">
        <v>6</v>
      </c>
      <c r="F168" s="106" t="s">
        <v>10</v>
      </c>
      <c r="G168" s="106"/>
      <c r="H168" s="106"/>
      <c r="I168" s="106" t="s">
        <v>7</v>
      </c>
      <c r="J168" s="106"/>
      <c r="K168" s="106"/>
      <c r="L168" s="49" t="s">
        <v>11</v>
      </c>
      <c r="M168" s="49" t="s">
        <v>12</v>
      </c>
      <c r="N168" s="49" t="s">
        <v>8</v>
      </c>
      <c r="O168" s="49" t="s">
        <v>9</v>
      </c>
      <c r="P168" s="49" t="s">
        <v>13</v>
      </c>
      <c r="Q168" s="49" t="s">
        <v>14</v>
      </c>
      <c r="R168" s="49" t="s">
        <v>15</v>
      </c>
      <c r="S168" s="63" t="s">
        <v>31</v>
      </c>
      <c r="T168" s="49" t="s">
        <v>87</v>
      </c>
      <c r="U168" s="18"/>
    </row>
    <row r="169" spans="1:22" ht="12.75" hidden="1">
      <c r="A169" s="50">
        <f>IF(ISNUMBER(A168),A168+1,0)</f>
        <v>0</v>
      </c>
      <c r="B169" s="51"/>
      <c r="C169" s="52"/>
      <c r="D169" s="53"/>
      <c r="E169" s="53"/>
      <c r="F169" s="54"/>
      <c r="G169" s="54"/>
      <c r="H169" s="55"/>
      <c r="I169" s="54"/>
      <c r="J169" s="54"/>
      <c r="K169" s="55"/>
      <c r="L169" s="56"/>
      <c r="M169" s="56"/>
      <c r="N169" s="51"/>
      <c r="O169" s="57">
        <f>IF(N169&gt;0,INDEX(curs,MATCH(N169,valute,0),1),1)</f>
        <v>1</v>
      </c>
      <c r="P169" s="58">
        <f>IF(O169=0,"Error",M169/O169)</f>
        <v>0</v>
      </c>
      <c r="Q169" s="67"/>
      <c r="R169" s="58">
        <f>IF(P169="Error","Error",P169-Q169)</f>
        <v>0</v>
      </c>
      <c r="S169" s="59" t="s">
        <v>83</v>
      </c>
      <c r="T169" s="60"/>
      <c r="U169" s="18"/>
      <c r="V169" s="5" t="b">
        <f>A169&gt;0</f>
        <v>0</v>
      </c>
    </row>
    <row r="170" spans="1:22" ht="12.75" hidden="1">
      <c r="A170" s="50">
        <f>IF(ISNUMBER(A169),A169+1,1)</f>
        <v>1</v>
      </c>
      <c r="B170" s="51"/>
      <c r="C170" s="52"/>
      <c r="D170" s="53"/>
      <c r="E170" s="53"/>
      <c r="F170" s="54"/>
      <c r="G170" s="54"/>
      <c r="H170" s="55"/>
      <c r="I170" s="54"/>
      <c r="J170" s="54"/>
      <c r="K170" s="55"/>
      <c r="L170" s="56"/>
      <c r="M170" s="56"/>
      <c r="N170" s="51"/>
      <c r="O170" s="57">
        <v>1</v>
      </c>
      <c r="P170" s="58">
        <f>IF(O170=0,"Error",M170/O170)</f>
        <v>0</v>
      </c>
      <c r="Q170" s="67"/>
      <c r="R170" s="58">
        <f>IF(P170="Error","Error",P170-Q170)</f>
        <v>0</v>
      </c>
      <c r="S170" s="59" t="s">
        <v>83</v>
      </c>
      <c r="T170" s="60"/>
      <c r="U170" s="18"/>
      <c r="V170" s="5" t="b">
        <v>0</v>
      </c>
    </row>
    <row r="171" spans="1:21" ht="12.75">
      <c r="A171" s="62" t="s">
        <v>16</v>
      </c>
      <c r="B171" s="107" t="str">
        <f>CONCATENATE(A167," ",B167)</f>
        <v>9 Administrative costs (maximum 7% of total direct eligible costs at project level excluding costs for the infrastructure)</v>
      </c>
      <c r="C171" s="107"/>
      <c r="D171" s="107"/>
      <c r="E171" s="107"/>
      <c r="F171" s="107"/>
      <c r="G171" s="107"/>
      <c r="H171" s="107"/>
      <c r="I171" s="107"/>
      <c r="J171" s="107"/>
      <c r="K171" s="107"/>
      <c r="L171" s="107"/>
      <c r="M171" s="107"/>
      <c r="N171" s="107"/>
      <c r="O171" s="107"/>
      <c r="P171" s="77">
        <f>SUM(P169:P170)</f>
        <v>0</v>
      </c>
      <c r="Q171" s="77">
        <f>SUM(Q169:Q170)</f>
        <v>0</v>
      </c>
      <c r="R171" s="77">
        <f>SUM(R169:R170)</f>
        <v>0</v>
      </c>
      <c r="S171" s="72"/>
      <c r="T171" s="72"/>
      <c r="U171" s="18"/>
    </row>
    <row r="172" spans="1:21" ht="12.75">
      <c r="A172" s="73"/>
      <c r="B172" s="74"/>
      <c r="C172" s="74"/>
      <c r="D172" s="74"/>
      <c r="E172" s="74"/>
      <c r="F172" s="74"/>
      <c r="G172" s="74"/>
      <c r="H172" s="74"/>
      <c r="I172" s="74"/>
      <c r="J172" s="74"/>
      <c r="K172" s="74"/>
      <c r="L172" s="74"/>
      <c r="M172" s="74"/>
      <c r="N172" s="74"/>
      <c r="O172" s="74"/>
      <c r="P172" s="74"/>
      <c r="Q172" s="74"/>
      <c r="R172" s="74"/>
      <c r="S172" s="75"/>
      <c r="T172" s="75"/>
      <c r="U172" s="18"/>
    </row>
    <row r="173" spans="1:21" ht="12.75">
      <c r="A173" s="76">
        <f>'Financial Report'!A48</f>
        <v>11</v>
      </c>
      <c r="B173" s="113" t="str">
        <f>'Financial Report'!B48</f>
        <v>Total eligible costs (8+9+10)</v>
      </c>
      <c r="C173" s="113">
        <f>'Financial Report'!C48</f>
        <v>0</v>
      </c>
      <c r="D173" s="113">
        <f>'Financial Report'!D48</f>
        <v>0</v>
      </c>
      <c r="E173" s="113"/>
      <c r="F173" s="113"/>
      <c r="G173" s="113"/>
      <c r="H173" s="113"/>
      <c r="I173" s="113"/>
      <c r="J173" s="113"/>
      <c r="K173" s="113"/>
      <c r="L173" s="113"/>
      <c r="M173" s="113"/>
      <c r="N173" s="113"/>
      <c r="O173" s="113"/>
      <c r="P173" s="77">
        <f>P165+P171</f>
        <v>0</v>
      </c>
      <c r="Q173" s="77">
        <f>Q165+Q171</f>
        <v>0</v>
      </c>
      <c r="R173" s="77">
        <f>R165+R171</f>
        <v>0</v>
      </c>
      <c r="S173" s="72"/>
      <c r="T173" s="72"/>
      <c r="U173" s="18"/>
    </row>
    <row r="174" spans="1:21" ht="12.75">
      <c r="A174" s="78"/>
      <c r="B174" s="18"/>
      <c r="C174" s="18"/>
      <c r="D174" s="18"/>
      <c r="E174" s="18"/>
      <c r="F174" s="18"/>
      <c r="G174" s="18"/>
      <c r="H174" s="18"/>
      <c r="I174" s="18"/>
      <c r="J174" s="18"/>
      <c r="K174" s="18"/>
      <c r="L174" s="18"/>
      <c r="M174" s="18"/>
      <c r="N174" s="18"/>
      <c r="O174" s="18"/>
      <c r="P174" s="18"/>
      <c r="Q174" s="18"/>
      <c r="R174" s="18"/>
      <c r="S174" s="79"/>
      <c r="T174" s="79"/>
      <c r="U174" s="18"/>
    </row>
    <row r="175" spans="1:21" ht="12.75">
      <c r="A175" s="80">
        <f>'Financial Report'!A49</f>
        <v>12</v>
      </c>
      <c r="B175" s="112" t="str">
        <f>'Financial Report'!B49</f>
        <v>Total costs outside Programme Area</v>
      </c>
      <c r="C175" s="112"/>
      <c r="D175" s="112"/>
      <c r="E175" s="112"/>
      <c r="F175" s="112"/>
      <c r="G175" s="112"/>
      <c r="H175" s="112"/>
      <c r="I175" s="112"/>
      <c r="J175" s="112"/>
      <c r="K175" s="112"/>
      <c r="L175" s="112"/>
      <c r="M175" s="112"/>
      <c r="N175" s="112"/>
      <c r="O175" s="112"/>
      <c r="P175" s="77">
        <f>SUMIF(outside,"Yes",raportat)</f>
        <v>0</v>
      </c>
      <c r="Q175" s="77"/>
      <c r="R175" s="77">
        <f>SUMIF(outside,"Yes",validat)</f>
        <v>0</v>
      </c>
      <c r="S175" s="72"/>
      <c r="T175" s="72"/>
      <c r="U175" s="18"/>
    </row>
  </sheetData>
  <sheetProtection password="CC3E" sheet="1" objects="1" scenarios="1"/>
  <mergeCells count="126">
    <mergeCell ref="A5:C5"/>
    <mergeCell ref="B13:T13"/>
    <mergeCell ref="A1:T1"/>
    <mergeCell ref="D5:T5"/>
    <mergeCell ref="D6:T6"/>
    <mergeCell ref="D7:T7"/>
    <mergeCell ref="D3:T3"/>
    <mergeCell ref="D4:T4"/>
    <mergeCell ref="A7:C7"/>
    <mergeCell ref="A3:C3"/>
    <mergeCell ref="A4:C4"/>
    <mergeCell ref="B68:O68"/>
    <mergeCell ref="A6:C6"/>
    <mergeCell ref="B25:O25"/>
    <mergeCell ref="A8:C8"/>
    <mergeCell ref="A9:C9"/>
    <mergeCell ref="A10:C10"/>
    <mergeCell ref="D9:T9"/>
    <mergeCell ref="D10:T10"/>
    <mergeCell ref="D8:T8"/>
    <mergeCell ref="B12:T12"/>
    <mergeCell ref="B38:O38"/>
    <mergeCell ref="B40:O40"/>
    <mergeCell ref="I51:K51"/>
    <mergeCell ref="F35:H35"/>
    <mergeCell ref="F51:H51"/>
    <mergeCell ref="F77:H77"/>
    <mergeCell ref="I77:K77"/>
    <mergeCell ref="F63:H63"/>
    <mergeCell ref="I63:K63"/>
    <mergeCell ref="I71:K71"/>
    <mergeCell ref="B149:O149"/>
    <mergeCell ref="I105:K105"/>
    <mergeCell ref="B110:O110"/>
    <mergeCell ref="B112:T112"/>
    <mergeCell ref="B116:O116"/>
    <mergeCell ref="F113:H113"/>
    <mergeCell ref="I113:K113"/>
    <mergeCell ref="B118:O118"/>
    <mergeCell ref="F128:H128"/>
    <mergeCell ref="I128:K128"/>
    <mergeCell ref="F122:H122"/>
    <mergeCell ref="I122:K122"/>
    <mergeCell ref="B145:T145"/>
    <mergeCell ref="B143:O143"/>
    <mergeCell ref="I92:K92"/>
    <mergeCell ref="B98:T98"/>
    <mergeCell ref="B120:T120"/>
    <mergeCell ref="B121:T121"/>
    <mergeCell ref="B127:T127"/>
    <mergeCell ref="B108:O108"/>
    <mergeCell ref="B175:O175"/>
    <mergeCell ref="B173:O173"/>
    <mergeCell ref="B165:O165"/>
    <mergeCell ref="B171:O171"/>
    <mergeCell ref="B54:O54"/>
    <mergeCell ref="B86:O86"/>
    <mergeCell ref="B60:O60"/>
    <mergeCell ref="B104:T104"/>
    <mergeCell ref="F105:H105"/>
    <mergeCell ref="B80:O80"/>
    <mergeCell ref="B88:O88"/>
    <mergeCell ref="F99:H99"/>
    <mergeCell ref="I99:K99"/>
    <mergeCell ref="F92:H92"/>
    <mergeCell ref="F14:H14"/>
    <mergeCell ref="I14:K14"/>
    <mergeCell ref="B19:T19"/>
    <mergeCell ref="F168:H168"/>
    <mergeCell ref="B102:O102"/>
    <mergeCell ref="B34:T34"/>
    <mergeCell ref="I20:K20"/>
    <mergeCell ref="B151:O151"/>
    <mergeCell ref="F146:H146"/>
    <mergeCell ref="I146:K146"/>
    <mergeCell ref="F20:H20"/>
    <mergeCell ref="B32:O32"/>
    <mergeCell ref="B23:O23"/>
    <mergeCell ref="B27:T27"/>
    <mergeCell ref="B28:T28"/>
    <mergeCell ref="B17:O17"/>
    <mergeCell ref="B42:T42"/>
    <mergeCell ref="B43:T43"/>
    <mergeCell ref="B44:T44"/>
    <mergeCell ref="B50:T50"/>
    <mergeCell ref="B48:O48"/>
    <mergeCell ref="F29:H29"/>
    <mergeCell ref="I29:K29"/>
    <mergeCell ref="I35:K35"/>
    <mergeCell ref="F45:H45"/>
    <mergeCell ref="I45:K45"/>
    <mergeCell ref="I83:K83"/>
    <mergeCell ref="B56:T56"/>
    <mergeCell ref="B62:T62"/>
    <mergeCell ref="B70:T70"/>
    <mergeCell ref="B76:T76"/>
    <mergeCell ref="B74:O74"/>
    <mergeCell ref="F57:H57"/>
    <mergeCell ref="I57:K57"/>
    <mergeCell ref="F71:H71"/>
    <mergeCell ref="B66:O66"/>
    <mergeCell ref="F134:H134"/>
    <mergeCell ref="I134:K134"/>
    <mergeCell ref="B137:O137"/>
    <mergeCell ref="B139:T139"/>
    <mergeCell ref="B82:T82"/>
    <mergeCell ref="B90:T90"/>
    <mergeCell ref="B91:T91"/>
    <mergeCell ref="B97:T97"/>
    <mergeCell ref="B95:O95"/>
    <mergeCell ref="F83:H83"/>
    <mergeCell ref="B167:T167"/>
    <mergeCell ref="I168:K168"/>
    <mergeCell ref="B163:O163"/>
    <mergeCell ref="B133:T133"/>
    <mergeCell ref="B125:O125"/>
    <mergeCell ref="B131:O131"/>
    <mergeCell ref="B153:T153"/>
    <mergeCell ref="F140:H140"/>
    <mergeCell ref="I140:K140"/>
    <mergeCell ref="F154:H154"/>
    <mergeCell ref="I154:K154"/>
    <mergeCell ref="B157:O157"/>
    <mergeCell ref="F160:H160"/>
    <mergeCell ref="B159:T159"/>
    <mergeCell ref="I160:K160"/>
  </mergeCells>
  <conditionalFormatting sqref="S169:S170 S161:S162 S155:S156 S147:S148 S129:S130 S135:S136 S141:S142 S123:S124 S114:S115 S106:S107 S100:S101 S93:S94 S84:S85 S78:S79 S72:S73 S64:S65 S58:S59 S52:S53 S46:S47 S36:S37 S30:S31 S21:S22 S15:S16">
    <cfRule type="cellIs" priority="1" dxfId="0" operator="notEqual" stopIfTrue="1">
      <formula>"Select line"</formula>
    </cfRule>
  </conditionalFormatting>
  <dataValidations count="31">
    <dataValidation type="custom" allowBlank="1" showInputMessage="1" showErrorMessage="1" error="Only decimal numbers with a maximum of 4 fraction digits are allowed." sqref="O162 O148 O115 O101 O85 O73 O59 O47 O22 O31 O37 O53 O65 O79 O94 O107 O124 O130 O136 O142 O156 O170 O16">
      <formula1>IF(ISNUMBER(O162),AND(ROUND(O162,4)=O162,O162&lt;99999999,O162&gt;-99999999),FALSE)</formula1>
    </dataValidation>
    <dataValidation type="custom" allowBlank="1" showInputMessage="1" showErrorMessage="1" error="Only decimal numbers with a maximum of 2 fraction digits are allowed." sqref="Q15:Q16 Q161:Q162 Q147:Q148 L147:M148 L114:M115 Q114:Q115 L100:M101 Q100:Q101 L84:M85 Q84:Q85 L72:M73 Q72:Q73 L58:M59 Q58:Q59 L46:M47 Q46:Q47 L169:M170 L30:M31 Q30:Q31 L36:M37 Q36:Q37 Q52:Q53 L52:M53 L64:M65 Q64:Q65 Q78:Q79 L78:M79 L93:M94 Q93:Q94 L106:M107 Q106:Q107 Q123:Q124 L123:M124 Q129:Q130 L129:M130 Q135:Q136 L135:M136 Q141:Q142 L141:M142 Q155:Q156 L155:M156 Q169:Q170 L21:M22 Q21:Q22 L15:M16 L161:M162">
      <formula1>IF(ISNUMBER(Q15),AND(ROUND(Q15,2)=Q15,Q15&lt;99999999,Q15&gt;-99999999),FALSE)</formula1>
    </dataValidation>
    <dataValidation type="custom" allowBlank="1" showInputMessage="1" showErrorMessage="1" error="Please enter a month (01-12)" sqref="G15:G16 J161:J162 J147:J148 G147:G148 G114:G115 J114:J115 G100:G101 J100:J101 G84:G85 J84:J85 G72:G73 J72:J73 G58:G59 J58:J59 J46:J47 G46:G47 G169:G170 J30:J31 G30:G31 J36:J37 G36:G37 J52:J53 G52:G53 G64:G65 J64:J65 J78:J79 G78:G79 G93:G94 J93:J94 G106:G107 J106:J107 J123:J124 G123:G124 J129:J130 G129:G130 J135:J136 G135:G136 J141:J142 G141:G142 J155:J156 G155:G156 J169:J170 J21:J22 G21:G22 J15:J16 G161:G162">
      <formula1>IF(ISNUMBER(G15),AND(G15&gt;=1,G15&lt;=12),FALSE)</formula1>
    </dataValidation>
    <dataValidation type="custom" allowBlank="1" showInputMessage="1" showErrorMessage="1" error="Please enter a day (01-31)" sqref="F15:F16 I161:I162 I147:I148 F147:F148 F114:F115 I114:I115 F100:F101 I100:I101 F84:F85 I84:I85 F72:F73 I72:I73 F58:F59 I58:I59 I46:I47 F46:F47 F169:F170 I30:I31 F30:F31 I36:I37 F36:F37 I52:I53 F52:F53 F64:F65 I64:I65 I78:I79 F78:F79 F93:F94 I93:I94 F106:F107 I106:I107 I123:I124 F123:F124 I129:I130 F129:F130 I135:I136 F135:F136 I141:I142 F141:F142 I155:I156 F155:F156 I169:I170 I21:I22 F21:F22 I15:I16 F161:F162">
      <formula1>IF(ISNUMBER(F15),AND(F15&gt;=1,F15&lt;=31),FALSE)</formula1>
    </dataValidation>
    <dataValidation type="list" allowBlank="1" showInputMessage="1" showErrorMessage="1" sqref="N169 N161 N147 N114 N100 N84 N72 N58 N46 N30 N36 N52 N64 N78 N93 N106 N123 N129 N135 N141 N155 N21 N15">
      <formula1>valute</formula1>
    </dataValidation>
    <dataValidation allowBlank="1" showInputMessage="1" showErrorMessage="1" error="Only decimal numbers with a maximum of 4 fraction digits are allowed." sqref="O169 O161 O147 O114 O100 O84 O72 O58 O46 O30 O36 O52 O64 O78 O93 O106 O123 O129 O135 O141 O155 O21 O15"/>
    <dataValidation type="custom" allowBlank="1" showInputMessage="1" showErrorMessage="1" error="Please enter a year in 4 digit format" sqref="K15:K16 H161:H162 H147:H148 K147:K148 K114:K115 H114:H115 K100:K101 H100:H101 K84:K85 H84:H85 K72:K73 H72:H73 K58:K59 H58:H59 K46:K47 H46:H47 K169:K170 K30:K31 H30:H31 H36:H37 K36:K37 H52:H53 K52:K53 H64:H65 K64:K65 H78:H79 K78:K79 K93:K94 H93:H94 K106:K107 H106:H107 H123:H124 K123:K124 H129:H130 K129:K130 H135:H136 K135:K136 H141:H142 K141:K142 H155:H156 K155:K156 H169:H170 H21:H22 K21:K22 H15:H16 K161:K162">
      <formula1>IF(ISNUMBER(K15),AND(LEN(K15)=4),FALSE)</formula1>
    </dataValidation>
    <dataValidation type="list" allowBlank="1" showInputMessage="1" showErrorMessage="1" sqref="T169:T170 T161:T162 T147:T148 T114:T115 T100:T101 T84:T85 T72:T73 T58:T59 T46:T47 T30:T31 T36:T37 T52:T53 T64:T65 T78:T79 T93:T94 T106:T107 T123:T124 T129:T130 T135:T136 T141:T142 T155:T156 T21:T22 T15:T16">
      <formula1>"Yes,No"</formula1>
    </dataValidation>
    <dataValidation type="list" allowBlank="1" showInputMessage="1" showErrorMessage="1" sqref="S169:S170">
      <formula1>sublinieH</formula1>
    </dataValidation>
    <dataValidation type="list" allowBlank="1" showInputMessage="1" showErrorMessage="1" sqref="S161:S162">
      <formula1>sublinii15</formula1>
    </dataValidation>
    <dataValidation type="list" allowBlank="1" showInputMessage="1" showErrorMessage="1" sqref="S155:S156">
      <formula1>sublinii14</formula1>
    </dataValidation>
    <dataValidation type="list" allowBlank="1" showInputMessage="1" showErrorMessage="1" sqref="S147:S148">
      <formula1>sublinii13</formula1>
    </dataValidation>
    <dataValidation type="list" allowBlank="1" showInputMessage="1" showErrorMessage="1" sqref="S141:S142">
      <formula1>sublinii12</formula1>
    </dataValidation>
    <dataValidation type="list" allowBlank="1" showInputMessage="1" showErrorMessage="1" sqref="S135:S136">
      <formula1>sublinii11</formula1>
    </dataValidation>
    <dataValidation type="list" allowBlank="1" showInputMessage="1" showErrorMessage="1" sqref="S129:S130">
      <formula1>sublinieG</formula1>
    </dataValidation>
    <dataValidation type="list" allowBlank="1" showInputMessage="1" showErrorMessage="1" sqref="S123:S124">
      <formula1>sublinii10</formula1>
    </dataValidation>
    <dataValidation type="list" allowBlank="1" showInputMessage="1" showErrorMessage="1" sqref="S114:S115">
      <formula1>sublinii9</formula1>
    </dataValidation>
    <dataValidation type="list" allowBlank="1" showInputMessage="1" showErrorMessage="1" sqref="S106:S107">
      <formula1>sublinii8</formula1>
    </dataValidation>
    <dataValidation type="list" allowBlank="1" showInputMessage="1" showErrorMessage="1" sqref="S100:S101">
      <formula1>sublinii7</formula1>
    </dataValidation>
    <dataValidation type="list" allowBlank="1" showInputMessage="1" showErrorMessage="1" sqref="S93:S94">
      <formula1>sublinii6</formula1>
    </dataValidation>
    <dataValidation type="list" allowBlank="1" showInputMessage="1" showErrorMessage="1" sqref="S84:S85">
      <formula1>sublinieF</formula1>
    </dataValidation>
    <dataValidation type="list" allowBlank="1" showInputMessage="1" showErrorMessage="1" sqref="S78:S79">
      <formula1>sublinieE</formula1>
    </dataValidation>
    <dataValidation type="list" allowBlank="1" showInputMessage="1" showErrorMessage="1" sqref="S72:S73">
      <formula1>sublinii5</formula1>
    </dataValidation>
    <dataValidation type="list" allowBlank="1" showInputMessage="1" showErrorMessage="1" sqref="S64:S65">
      <formula1>sublinii4</formula1>
    </dataValidation>
    <dataValidation type="list" allowBlank="1" showInputMessage="1" showErrorMessage="1" sqref="S58:S59">
      <formula1>sublinieD</formula1>
    </dataValidation>
    <dataValidation type="list" allowBlank="1" showInputMessage="1" showErrorMessage="1" sqref="S52:S53">
      <formula1>sublinieC</formula1>
    </dataValidation>
    <dataValidation type="list" allowBlank="1" showInputMessage="1" showErrorMessage="1" sqref="S46:S47">
      <formula1>sublinieB</formula1>
    </dataValidation>
    <dataValidation type="list" allowBlank="1" showInputMessage="1" showErrorMessage="1" sqref="S36:S37">
      <formula1>sublinii3</formula1>
    </dataValidation>
    <dataValidation type="list" allowBlank="1" showInputMessage="1" showErrorMessage="1" sqref="S30:S31">
      <formula1>sublinieA</formula1>
    </dataValidation>
    <dataValidation type="list" allowBlank="1" showInputMessage="1" showErrorMessage="1" sqref="S21:S22">
      <formula1>sublinii2</formula1>
    </dataValidation>
    <dataValidation type="list" allowBlank="1" showInputMessage="1" showErrorMessage="1" sqref="S15:S16">
      <formula1>sublinii1</formula1>
    </dataValidation>
  </dataValidations>
  <printOptions horizontalCentered="1"/>
  <pageMargins left="0.1968503937007874" right="0.1968503937007874" top="0.37" bottom="0.28" header="0.17" footer="0.11"/>
  <pageSetup horizontalDpi="600" verticalDpi="600" orientation="landscape" paperSize="9" scale="68" r:id="rId2"/>
  <headerFooter alignWithMargins="0">
    <oddFooter>&amp;C&amp;P/&amp;N</oddFooter>
  </headerFooter>
  <colBreaks count="1" manualBreakCount="1">
    <brk id="20" max="65535" man="1"/>
  </colBreaks>
  <drawing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0" defaultRowHeight="12.75" zeroHeight="1"/>
  <cols>
    <col min="1" max="1" width="110.57421875" style="1" customWidth="1"/>
    <col min="2" max="16384" width="0" style="1" hidden="1" customWidth="1"/>
  </cols>
  <sheetData>
    <row r="1" ht="282.75" customHeight="1">
      <c r="A1" s="1" t="s">
        <v>18</v>
      </c>
    </row>
  </sheetData>
  <sheetProtection password="CC3E" sheet="1" objects="1" scenarios="1"/>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MLPDA - DCPN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Report for ENI Programmes</dc:title>
  <dc:subject/>
  <dc:creator>Marius Iovan</dc:creator>
  <cp:keywords/>
  <dc:description/>
  <cp:lastModifiedBy>Ionut Iovan</cp:lastModifiedBy>
  <cp:lastPrinted>2020-04-30T21:49:12Z</cp:lastPrinted>
  <dcterms:created xsi:type="dcterms:W3CDTF">2008-07-23T09:14:00Z</dcterms:created>
  <dcterms:modified xsi:type="dcterms:W3CDTF">2020-07-22T10:49:19Z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MLPDA</vt:lpwstr>
  </property>
  <property fmtid="{D5CDD505-2E9C-101B-9397-08002B2CF9AE}" pid="3" name="Editor">
    <vt:lpwstr>Marius Ionut IOVAN</vt:lpwstr>
  </property>
  <property fmtid="{D5CDD505-2E9C-101B-9397-08002B2CF9AE}" pid="4" name="Department">
    <vt:lpwstr>DCPN</vt:lpwstr>
  </property>
  <property fmtid="{D5CDD505-2E9C-101B-9397-08002B2CF9AE}" pid="5" name="Language">
    <vt:lpwstr>English</vt:lpwstr>
  </property>
</Properties>
</file>