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1"/>
  </bookViews>
  <sheets>
    <sheet name="autoturisme" sheetId="1" state="visible" r:id="rId1"/>
    <sheet name="reparatii capitale" sheetId="2" state="visible" r:id="rId2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<sst xmlns="http://schemas.openxmlformats.org/spreadsheetml/2006/main" count="77" uniqueCount="77">
  <si>
    <t xml:space="preserve">mii lei</t>
  </si>
  <si>
    <t xml:space="preserve">Denumirea ATAS/STAS/IP</t>
  </si>
  <si>
    <t xml:space="preserve">Sold disponibil</t>
  </si>
  <si>
    <t xml:space="preserve">Suma soldului angajat</t>
  </si>
  <si>
    <t xml:space="preserve">Sold disponibil pentru procurarea mașinei</t>
  </si>
  <si>
    <t>Subprogramul</t>
  </si>
  <si>
    <t xml:space="preserve">Atas Centru</t>
  </si>
  <si>
    <t xml:space="preserve">Aparat Central ATAS</t>
  </si>
  <si>
    <t xml:space="preserve">STAS Criuleni</t>
  </si>
  <si>
    <t xml:space="preserve">STAS Dubasari</t>
  </si>
  <si>
    <t xml:space="preserve">STAS Ialoveni</t>
  </si>
  <si>
    <t xml:space="preserve">STAS Strășeni</t>
  </si>
  <si>
    <t xml:space="preserve">IP Alexandra Grajdian</t>
  </si>
  <si>
    <t>TOTAL</t>
  </si>
  <si>
    <t xml:space="preserve">Atas Centru-Est</t>
  </si>
  <si>
    <t xml:space="preserve">STAS Orhei</t>
  </si>
  <si>
    <t xml:space="preserve">STAS Rezina</t>
  </si>
  <si>
    <t xml:space="preserve">STAS Soldanesti</t>
  </si>
  <si>
    <t xml:space="preserve">STAS Telenesti</t>
  </si>
  <si>
    <t xml:space="preserve">Atas Centru-Vest  </t>
  </si>
  <si>
    <t xml:space="preserve">STAS Ungheni</t>
  </si>
  <si>
    <t xml:space="preserve">STAS Calarași</t>
  </si>
  <si>
    <t xml:space="preserve">STAS Nisporeni</t>
  </si>
  <si>
    <t xml:space="preserve">Atas Nord-Nord-Vest</t>
  </si>
  <si>
    <t xml:space="preserve">STAS Bălți</t>
  </si>
  <si>
    <t xml:space="preserve">Atas Nord</t>
  </si>
  <si>
    <t xml:space="preserve">STAS Briceni</t>
  </si>
  <si>
    <t xml:space="preserve">STAS Edineț</t>
  </si>
  <si>
    <t xml:space="preserve">STAS Ocnița</t>
  </si>
  <si>
    <t xml:space="preserve">STAS Rîșcani</t>
  </si>
  <si>
    <t xml:space="preserve">Atas Nord-Est</t>
  </si>
  <si>
    <t xml:space="preserve">STAS Donduțeni</t>
  </si>
  <si>
    <t xml:space="preserve">STAS Drochia</t>
  </si>
  <si>
    <t xml:space="preserve">STAS Florești</t>
  </si>
  <si>
    <t xml:space="preserve">STAS Soroca</t>
  </si>
  <si>
    <t xml:space="preserve">Atas Nord-Vest</t>
  </si>
  <si>
    <t xml:space="preserve">STAS FALESTI</t>
  </si>
  <si>
    <t xml:space="preserve">STAS GLODENI</t>
  </si>
  <si>
    <t xml:space="preserve">STAS SINGEREI</t>
  </si>
  <si>
    <t xml:space="preserve">Atas Sud</t>
  </si>
  <si>
    <t xml:space="preserve">Stas Cahul</t>
  </si>
  <si>
    <t xml:space="preserve">Stas Cantemir</t>
  </si>
  <si>
    <t xml:space="preserve">Stas Taraclia</t>
  </si>
  <si>
    <t xml:space="preserve">Azil Moscovei</t>
  </si>
  <si>
    <t xml:space="preserve">Atas Sud-Vest</t>
  </si>
  <si>
    <t xml:space="preserve">STAS Basarabeasca</t>
  </si>
  <si>
    <t xml:space="preserve">STAS Cimișlia</t>
  </si>
  <si>
    <t xml:space="preserve">STAS Hincești</t>
  </si>
  <si>
    <t xml:space="preserve">STAS Leova</t>
  </si>
  <si>
    <t xml:space="preserve">Azil Sarata Galbenă</t>
  </si>
  <si>
    <t xml:space="preserve">Azil Leova</t>
  </si>
  <si>
    <t xml:space="preserve">Atas Sud-Est</t>
  </si>
  <si>
    <t xml:space="preserve">STAS Anenii Noi</t>
  </si>
  <si>
    <t xml:space="preserve">STAS Căușeni</t>
  </si>
  <si>
    <t xml:space="preserve">STAS Ștefan Vodă</t>
  </si>
  <si>
    <t xml:space="preserve">Azil Tanatari</t>
  </si>
  <si>
    <t>Total</t>
  </si>
  <si>
    <t xml:space="preserve">Total general</t>
  </si>
  <si>
    <t xml:space="preserve">Denumirea ATAS/STAS</t>
  </si>
  <si>
    <t xml:space="preserve">Soldul disponibil reparații</t>
  </si>
  <si>
    <t xml:space="preserve">Suma reparțiilor capitale, care a fost publicată în licitație, conform devizului</t>
  </si>
  <si>
    <t xml:space="preserve">Suma reală, care va fi/ este  contractată</t>
  </si>
  <si>
    <t xml:space="preserve">Diferența </t>
  </si>
  <si>
    <t xml:space="preserve">În așteptare</t>
  </si>
  <si>
    <t xml:space="preserve">Atas  Centru-Vest</t>
  </si>
  <si>
    <t>Centru-Est</t>
  </si>
  <si>
    <t xml:space="preserve">TOTAL </t>
  </si>
  <si>
    <t xml:space="preserve"> ATAS Nord-Nord-Vest</t>
  </si>
  <si>
    <t xml:space="preserve">ATAS Nord</t>
  </si>
  <si>
    <t xml:space="preserve">ATAS Nord-Vest</t>
  </si>
  <si>
    <t xml:space="preserve">ATAS Nord-Est</t>
  </si>
  <si>
    <t xml:space="preserve">STAS Dondușeni</t>
  </si>
  <si>
    <t xml:space="preserve"> ATAS Sud</t>
  </si>
  <si>
    <t xml:space="preserve">ATAS Sud-Vest</t>
  </si>
  <si>
    <t>Sud-Est</t>
  </si>
  <si>
    <t xml:space="preserve">Total General</t>
  </si>
  <si>
    <t xml:space="preserve">Diferența totală pe compartiment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</si>
</sst>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>
    <font>
      <sz val="11.000000"/>
      <color theme="1"/>
      <name val="Calibri"/>
      <scheme val="minor"/>
    </font>
    <font>
      <i/>
      <sz val="11.000000"/>
      <color theme="1"/>
      <name val="Calibri"/>
      <scheme val="minor"/>
    </font>
    <font>
      <b/>
      <sz val="11.000000"/>
      <color theme="1"/>
      <name val="Calibri"/>
      <scheme val="minor"/>
    </font>
    <font>
      <b/>
      <i/>
      <sz val="11.000000"/>
      <color theme="1"/>
      <name val="Calibri"/>
      <scheme val="minor"/>
    </font>
    <font>
      <sz val="11.000000"/>
      <name val="Calibri"/>
      <scheme val="minor"/>
    </font>
    <font>
      <sz val="12.000000"/>
      <color theme="1"/>
      <name val="Calibri"/>
      <scheme val="minor"/>
    </font>
    <font>
      <sz val="11.000000"/>
      <color indexed="2"/>
      <name val="Calibri"/>
      <scheme val="minor"/>
    </font>
    <font>
      <sz val="11.000000"/>
      <name val="Times New Roman"/>
    </font>
    <font>
      <b/>
      <sz val="11.000000"/>
      <name val="Calibri"/>
      <scheme val="minor"/>
    </font>
    <font>
      <sz val="11.000000"/>
      <color theme="0" tint="0"/>
      <name val="Calibri"/>
      <scheme val="minor"/>
    </font>
    <font>
      <sz val="10.000000"/>
      <color indexed="63"/>
      <name val="Arial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</patternFill>
    </fill>
    <fill>
      <patternFill patternType="solid">
        <fgColor theme="0"/>
      </patternFill>
    </fill>
    <fill>
      <patternFill patternType="solid">
        <fgColor theme="4" tint="0.79998168889431442"/>
      </patternFill>
    </fill>
    <fill>
      <patternFill patternType="solid">
        <fgColor rgb="FF92D050"/>
      </patternFill>
    </fill>
    <fill>
      <patternFill patternType="solid">
        <fgColor theme="5" tint="0.79998168889431442"/>
      </patternFill>
    </fill>
    <fill>
      <patternFill patternType="solid">
        <fgColor theme="7" tint="0.79998168889431442"/>
      </patternFill>
    </fill>
    <fill>
      <patternFill patternType="solid">
        <fgColor indexed="5"/>
      </patternFill>
    </fill>
  </fills>
  <borders count="7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68">
    <xf fontId="0" fillId="0" borderId="0" numFmtId="0" xfId="0"/>
    <xf fontId="1" fillId="0" borderId="0" numFmtId="0" xfId="0" applyFont="1" applyAlignment="1">
      <alignment horizontal="right"/>
    </xf>
    <xf fontId="2" fillId="2" borderId="1" numFmtId="0" xfId="0" applyFont="1" applyFill="1" applyBorder="1" applyAlignment="1">
      <alignment vertical="center" wrapText="1"/>
    </xf>
    <xf fontId="2" fillId="2" borderId="2" numFmtId="0" xfId="0" applyFont="1" applyFill="1" applyBorder="1" applyAlignment="1">
      <alignment horizontal="center" vertical="center" wrapText="1"/>
    </xf>
    <xf fontId="2" fillId="2" borderId="3" numFmtId="0" xfId="0" applyFont="1" applyFill="1" applyBorder="1" applyAlignment="1">
      <alignment horizontal="center" vertical="center" wrapText="1"/>
    </xf>
    <xf fontId="3" fillId="0" borderId="1" numFmtId="0" xfId="0" applyFont="1" applyBorder="1" applyAlignment="1">
      <alignment horizontal="right"/>
    </xf>
    <xf fontId="3" fillId="3" borderId="1" numFmtId="0" xfId="0" applyFont="1" applyFill="1" applyBorder="1" applyAlignment="1">
      <alignment horizontal="right"/>
    </xf>
    <xf fontId="2" fillId="4" borderId="1" numFmtId="0" xfId="0" applyFont="1" applyFill="1" applyBorder="1"/>
    <xf fontId="0" fillId="4" borderId="1" numFmtId="0" xfId="0" applyFill="1" applyBorder="1" applyAlignment="1">
      <alignment horizontal="right"/>
    </xf>
    <xf fontId="0" fillId="0" borderId="1" numFmtId="0" xfId="0" applyBorder="1"/>
    <xf fontId="0" fillId="0" borderId="1" numFmtId="2" xfId="0" applyNumberFormat="1" applyBorder="1"/>
    <xf fontId="0" fillId="5" borderId="1" numFmtId="2" xfId="0" applyNumberFormat="1" applyFill="1" applyBorder="1"/>
    <xf fontId="4" fillId="0" borderId="1" numFmtId="2" xfId="0" applyNumberFormat="1" applyFont="1" applyBorder="1"/>
    <xf fontId="4" fillId="5" borderId="1" numFmtId="2" xfId="0" applyNumberFormat="1" applyFont="1" applyFill="1" applyBorder="1"/>
    <xf fontId="2" fillId="6" borderId="1" numFmtId="0" xfId="0" applyFont="1" applyFill="1" applyBorder="1" applyAlignment="1">
      <alignment horizontal="center"/>
    </xf>
    <xf fontId="2" fillId="6" borderId="1" numFmtId="2" xfId="0" applyNumberFormat="1" applyFont="1" applyFill="1" applyBorder="1" applyAlignment="1">
      <alignment horizontal="right"/>
    </xf>
    <xf fontId="2" fillId="4" borderId="1" numFmtId="0" xfId="0" applyFont="1" applyFill="1" applyBorder="1" applyAlignment="1">
      <alignment horizontal="left"/>
    </xf>
    <xf fontId="2" fillId="4" borderId="1" numFmtId="2" xfId="0" applyNumberFormat="1" applyFont="1" applyFill="1" applyBorder="1" applyAlignment="1">
      <alignment horizontal="right"/>
    </xf>
    <xf fontId="5" fillId="0" borderId="1" numFmtId="2" xfId="0" applyNumberFormat="1" applyFont="1" applyBorder="1" applyAlignment="1">
      <alignment horizontal="left"/>
    </xf>
    <xf fontId="5" fillId="0" borderId="1" numFmtId="2" xfId="0" applyNumberFormat="1" applyFont="1" applyBorder="1" applyAlignment="1">
      <alignment horizontal="right"/>
    </xf>
    <xf fontId="5" fillId="5" borderId="1" numFmtId="2" xfId="0" applyNumberFormat="1" applyFont="1" applyFill="1" applyBorder="1" applyAlignment="1">
      <alignment horizontal="right"/>
    </xf>
    <xf fontId="0" fillId="0" borderId="1" numFmtId="2" xfId="0" applyNumberFormat="1" applyBorder="1" applyAlignment="1">
      <alignment horizontal="right"/>
    </xf>
    <xf fontId="0" fillId="5" borderId="1" numFmtId="0" xfId="0" applyFill="1" applyBorder="1"/>
    <xf fontId="0" fillId="0" borderId="4" numFmtId="0" xfId="0" applyBorder="1" applyAlignment="1">
      <alignment wrapText="1"/>
    </xf>
    <xf fontId="0" fillId="0" borderId="0" numFmtId="0" xfId="0" applyAlignment="1">
      <alignment wrapText="1"/>
    </xf>
    <xf fontId="0" fillId="0" borderId="1" numFmtId="0" xfId="0" applyBorder="1" applyAlignment="1">
      <alignment horizontal="right"/>
    </xf>
    <xf fontId="0" fillId="5" borderId="1" numFmtId="164" xfId="0" applyNumberFormat="1" applyFill="1" applyBorder="1" applyAlignment="1">
      <alignment horizontal="right"/>
    </xf>
    <xf fontId="0" fillId="5" borderId="1" numFmtId="0" xfId="0" applyFill="1" applyBorder="1" applyAlignment="1">
      <alignment horizontal="right"/>
    </xf>
    <xf fontId="0" fillId="5" borderId="1" numFmtId="2" xfId="0" applyNumberFormat="1" applyFill="1" applyBorder="1" applyAlignment="1">
      <alignment horizontal="right"/>
    </xf>
    <xf fontId="6" fillId="0" borderId="1" numFmtId="0" xfId="0" applyFont="1" applyBorder="1" applyAlignment="1">
      <alignment horizontal="right"/>
    </xf>
    <xf fontId="6" fillId="0" borderId="0" numFmtId="0" xfId="0" applyFont="1"/>
    <xf fontId="7" fillId="0" borderId="1" numFmtId="2" xfId="0" applyNumberFormat="1" applyFont="1" applyBorder="1" applyAlignment="1">
      <alignment horizontal="right"/>
    </xf>
    <xf fontId="2" fillId="5" borderId="1" numFmtId="0" xfId="0" applyFont="1" applyFill="1" applyBorder="1" applyAlignment="1">
      <alignment horizontal="center" vertical="center"/>
    </xf>
    <xf fontId="2" fillId="5" borderId="1" numFmtId="4" xfId="0" applyNumberFormat="1" applyFont="1" applyFill="1" applyBorder="1" applyAlignment="1">
      <alignment horizontal="center" vertical="center"/>
    </xf>
    <xf fontId="0" fillId="0" borderId="0" numFmtId="0" xfId="0"/>
    <xf fontId="2" fillId="0" borderId="0" numFmtId="4" xfId="0" applyNumberFormat="1" applyFont="1"/>
    <xf fontId="0" fillId="0" borderId="0" numFmtId="0" xfId="0" applyAlignment="1">
      <alignment horizontal="right"/>
    </xf>
    <xf fontId="2" fillId="2" borderId="5" numFmtId="0" xfId="0" applyFont="1" applyFill="1" applyBorder="1" applyAlignment="1">
      <alignment horizontal="center" vertical="center" wrapText="1"/>
    </xf>
    <xf fontId="2" fillId="2" borderId="6" numFmtId="0" xfId="0" applyFont="1" applyFill="1" applyBorder="1" applyAlignment="1">
      <alignment horizontal="center" vertical="center" wrapText="1"/>
    </xf>
    <xf fontId="8" fillId="7" borderId="1" numFmtId="0" xfId="0" applyFont="1" applyFill="1" applyBorder="1" applyAlignment="1">
      <alignment horizontal="left" vertical="center" wrapText="1"/>
    </xf>
    <xf fontId="8" fillId="7" borderId="1" numFmtId="4" xfId="0" applyNumberFormat="1" applyFont="1" applyFill="1" applyBorder="1" applyAlignment="1">
      <alignment horizontal="left" vertical="center" wrapText="1"/>
    </xf>
    <xf fontId="0" fillId="7" borderId="1" numFmtId="4" xfId="0" applyNumberFormat="1" applyFill="1" applyBorder="1" applyAlignment="1">
      <alignment horizontal="center" vertical="center" wrapText="1"/>
    </xf>
    <xf fontId="0" fillId="7" borderId="1" numFmtId="4" xfId="0" applyNumberFormat="1" applyFill="1" applyBorder="1" applyAlignment="1">
      <alignment horizontal="center" vertical="center"/>
    </xf>
    <xf fontId="4" fillId="0" borderId="1" numFmtId="0" xfId="0" applyFont="1" applyBorder="1"/>
    <xf fontId="4" fillId="0" borderId="1" numFmtId="4" xfId="0" applyNumberFormat="1" applyFont="1" applyBorder="1"/>
    <xf fontId="0" fillId="8" borderId="1" numFmtId="4" xfId="0" applyNumberFormat="1" applyFill="1" applyBorder="1"/>
    <xf fontId="4" fillId="8" borderId="1" numFmtId="4" xfId="0" applyNumberFormat="1" applyFont="1" applyFill="1" applyBorder="1"/>
    <xf fontId="0" fillId="0" borderId="1" numFmtId="4" xfId="0" applyNumberFormat="1" applyBorder="1"/>
    <xf fontId="9" fillId="0" borderId="0" numFmtId="0" xfId="0" applyFont="1"/>
    <xf fontId="6" fillId="8" borderId="1" numFmtId="4" xfId="0" applyNumberFormat="1" applyFont="1" applyFill="1" applyBorder="1"/>
    <xf fontId="8" fillId="2" borderId="1" numFmtId="0" xfId="0" applyFont="1" applyFill="1" applyBorder="1"/>
    <xf fontId="2" fillId="2" borderId="1" numFmtId="4" xfId="0" applyNumberFormat="1" applyFont="1" applyFill="1" applyBorder="1"/>
    <xf fontId="2" fillId="7" borderId="1" numFmtId="0" xfId="0" applyFont="1" applyFill="1" applyBorder="1"/>
    <xf fontId="2" fillId="7" borderId="1" numFmtId="4" xfId="0" applyNumberFormat="1" applyFont="1" applyFill="1" applyBorder="1"/>
    <xf fontId="5" fillId="0" borderId="1" numFmtId="0" xfId="0" applyFont="1" applyBorder="1"/>
    <xf fontId="10" fillId="8" borderId="1" numFmtId="4" xfId="0" applyNumberFormat="1" applyFont="1" applyFill="1" applyBorder="1" applyAlignment="1">
      <alignment horizontal="right"/>
    </xf>
    <xf fontId="2" fillId="2" borderId="1" numFmtId="0" xfId="0" applyFont="1" applyFill="1" applyBorder="1"/>
    <xf fontId="8" fillId="7" borderId="1" numFmtId="0" xfId="0" applyFont="1" applyFill="1" applyBorder="1"/>
    <xf fontId="8" fillId="7" borderId="1" numFmtId="4" xfId="0" applyNumberFormat="1" applyFont="1" applyFill="1" applyBorder="1"/>
    <xf fontId="0" fillId="0" borderId="0" numFmtId="0" xfId="0" applyAlignment="1">
      <alignment vertical="center" wrapText="1"/>
    </xf>
    <xf fontId="2" fillId="8" borderId="1" numFmtId="4" xfId="0" applyNumberFormat="1" applyFont="1" applyFill="1" applyBorder="1"/>
    <xf fontId="0" fillId="0" borderId="0" numFmtId="0" xfId="0" applyAlignment="1">
      <alignment horizontal="left" wrapText="1"/>
    </xf>
    <xf fontId="0" fillId="8" borderId="1" numFmtId="4" xfId="0" applyNumberFormat="1" applyFill="1" applyBorder="1" applyAlignment="1">
      <alignment horizontal="right"/>
    </xf>
    <xf fontId="0" fillId="0" borderId="4" numFmtId="0" xfId="0" applyBorder="1" applyAlignment="1">
      <alignment vertical="center" wrapText="1"/>
    </xf>
    <xf fontId="2" fillId="5" borderId="0" numFmtId="0" xfId="0" applyFont="1" applyFill="1"/>
    <xf fontId="2" fillId="5" borderId="0" numFmtId="4" xfId="0" applyNumberFormat="1" applyFont="1" applyFill="1"/>
    <xf fontId="0" fillId="0" borderId="0" numFmtId="4" xfId="0" applyNumberFormat="1"/>
    <xf fontId="0" fillId="8" borderId="0" numFmtId="4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1:1"/>
    </sheetView>
  </sheetViews>
  <sheetFormatPr defaultRowHeight="14.25"/>
  <cols>
    <col customWidth="1" min="2" max="2" width="32.5546875"/>
    <col customWidth="1" min="3" max="3" width="11.6640625"/>
    <col customWidth="1" min="4" max="4" width="11.33203125"/>
    <col customWidth="1" min="5" max="5" width="12.109375"/>
    <col customWidth="1" min="6" max="6" width="11.88671875"/>
    <col customWidth="1" min="7" max="7" width="18.33203125"/>
    <col customWidth="1" min="8" max="8" width="10.88671875"/>
  </cols>
  <sheetData>
    <row r="2">
      <c r="H2" s="1" t="s">
        <v>0</v>
      </c>
    </row>
    <row r="3" ht="45" customHeight="1">
      <c r="B3" s="2" t="s">
        <v>1</v>
      </c>
      <c r="C3" s="3" t="s">
        <v>2</v>
      </c>
      <c r="D3" s="4"/>
      <c r="E3" s="3" t="s">
        <v>3</v>
      </c>
      <c r="F3" s="4"/>
      <c r="G3" s="3" t="s">
        <v>4</v>
      </c>
      <c r="H3" s="4"/>
    </row>
    <row r="4">
      <c r="B4" s="5" t="s">
        <v>5</v>
      </c>
      <c r="C4" s="6">
        <v>9001</v>
      </c>
      <c r="D4" s="6">
        <v>9010</v>
      </c>
      <c r="E4" s="6">
        <v>9001</v>
      </c>
      <c r="F4" s="6">
        <v>9010</v>
      </c>
      <c r="G4" s="6">
        <v>9001</v>
      </c>
      <c r="H4" s="6">
        <v>9010</v>
      </c>
    </row>
    <row r="5">
      <c r="B5" s="7" t="s">
        <v>6</v>
      </c>
      <c r="C5" s="8"/>
      <c r="D5" s="8"/>
      <c r="E5" s="8"/>
      <c r="F5" s="8"/>
      <c r="G5" s="8"/>
      <c r="H5" s="8"/>
    </row>
    <row r="6">
      <c r="B6" s="9" t="s">
        <v>7</v>
      </c>
      <c r="C6" s="10">
        <v>112.5</v>
      </c>
      <c r="D6" s="10"/>
      <c r="E6" s="11"/>
      <c r="F6" s="11"/>
      <c r="G6" s="10">
        <f t="shared" ref="G6:G11" si="0">C6-E6</f>
        <v>112.5</v>
      </c>
      <c r="H6" s="10">
        <f t="shared" ref="H6:H11" si="1">D6-F6</f>
        <v>0</v>
      </c>
    </row>
    <row r="7">
      <c r="B7" s="9" t="s">
        <v>8</v>
      </c>
      <c r="C7" s="10">
        <v>25</v>
      </c>
      <c r="D7" s="10">
        <v>27.800000000000001</v>
      </c>
      <c r="E7" s="11"/>
      <c r="F7" s="11"/>
      <c r="G7" s="10">
        <f t="shared" si="0"/>
        <v>25</v>
      </c>
      <c r="H7" s="10">
        <f t="shared" si="1"/>
        <v>27.800000000000001</v>
      </c>
    </row>
    <row r="8">
      <c r="B8" s="9" t="s">
        <v>9</v>
      </c>
      <c r="C8" s="10"/>
      <c r="D8" s="10">
        <v>27.960000000000001</v>
      </c>
      <c r="E8" s="11"/>
      <c r="F8" s="11"/>
      <c r="G8" s="10">
        <f t="shared" si="0"/>
        <v>0</v>
      </c>
      <c r="H8" s="10">
        <f t="shared" si="1"/>
        <v>27.960000000000001</v>
      </c>
    </row>
    <row r="9">
      <c r="B9" s="9" t="s">
        <v>10</v>
      </c>
      <c r="C9" s="10"/>
      <c r="D9" s="10">
        <v>82</v>
      </c>
      <c r="E9" s="11"/>
      <c r="F9" s="11"/>
      <c r="G9" s="10">
        <f t="shared" si="0"/>
        <v>0</v>
      </c>
      <c r="H9" s="10">
        <f t="shared" si="1"/>
        <v>82</v>
      </c>
    </row>
    <row r="10">
      <c r="B10" s="9" t="s">
        <v>11</v>
      </c>
      <c r="C10" s="12">
        <v>15</v>
      </c>
      <c r="D10" s="12">
        <v>18.899999999999999</v>
      </c>
      <c r="E10" s="13"/>
      <c r="F10" s="11"/>
      <c r="G10" s="10">
        <f t="shared" si="0"/>
        <v>15</v>
      </c>
      <c r="H10" s="10">
        <f t="shared" si="1"/>
        <v>18.899999999999999</v>
      </c>
    </row>
    <row r="11">
      <c r="B11" s="9" t="s">
        <v>12</v>
      </c>
      <c r="C11" s="12"/>
      <c r="D11" s="12">
        <v>263.80000000000001</v>
      </c>
      <c r="E11" s="13"/>
      <c r="F11" s="11"/>
      <c r="G11" s="10">
        <f t="shared" si="0"/>
        <v>0</v>
      </c>
      <c r="H11" s="10">
        <f t="shared" si="1"/>
        <v>263.80000000000001</v>
      </c>
    </row>
    <row r="12">
      <c r="B12" s="14" t="s">
        <v>13</v>
      </c>
      <c r="C12" s="15">
        <f>SUM(C6:C11)</f>
        <v>152.5</v>
      </c>
      <c r="D12" s="15">
        <f t="shared" ref="D12:H12" si="2">SUM(D6:D11)</f>
        <v>420.46000000000004</v>
      </c>
      <c r="E12" s="15">
        <f t="shared" si="2"/>
        <v>0</v>
      </c>
      <c r="F12" s="15">
        <f t="shared" si="2"/>
        <v>0</v>
      </c>
      <c r="G12" s="15">
        <f t="shared" si="2"/>
        <v>152.5</v>
      </c>
      <c r="H12" s="15">
        <f t="shared" si="2"/>
        <v>420.46000000000004</v>
      </c>
    </row>
    <row r="13">
      <c r="B13" s="16" t="s">
        <v>14</v>
      </c>
      <c r="C13" s="17"/>
      <c r="D13" s="17"/>
      <c r="E13" s="17"/>
      <c r="F13" s="17"/>
      <c r="G13" s="17"/>
      <c r="H13" s="17"/>
    </row>
    <row r="14">
      <c r="B14" s="9" t="s">
        <v>7</v>
      </c>
      <c r="C14" s="10">
        <v>125.09999999999999</v>
      </c>
      <c r="D14" s="10"/>
      <c r="E14" s="11"/>
      <c r="F14" s="11"/>
      <c r="G14" s="9">
        <f t="shared" ref="G14:G18" si="3">C14-E14</f>
        <v>125.09999999999999</v>
      </c>
      <c r="H14" s="9">
        <f t="shared" ref="H14:H18" si="4">D14-F14</f>
        <v>0</v>
      </c>
    </row>
    <row r="15">
      <c r="B15" s="9" t="s">
        <v>15</v>
      </c>
      <c r="C15" s="10">
        <v>22.699999999999999</v>
      </c>
      <c r="D15" s="10">
        <v>68</v>
      </c>
      <c r="E15" s="11"/>
      <c r="F15" s="11"/>
      <c r="G15" s="9">
        <f t="shared" si="3"/>
        <v>22.699999999999999</v>
      </c>
      <c r="H15" s="9">
        <f t="shared" si="4"/>
        <v>68</v>
      </c>
    </row>
    <row r="16">
      <c r="B16" s="9" t="s">
        <v>16</v>
      </c>
      <c r="C16" s="10"/>
      <c r="D16" s="10">
        <v>25.699999999999999</v>
      </c>
      <c r="E16" s="11"/>
      <c r="F16" s="11"/>
      <c r="G16" s="9">
        <f t="shared" si="3"/>
        <v>0</v>
      </c>
      <c r="H16" s="9">
        <f t="shared" si="4"/>
        <v>25.699999999999999</v>
      </c>
    </row>
    <row r="17">
      <c r="B17" s="9" t="s">
        <v>17</v>
      </c>
      <c r="C17" s="10"/>
      <c r="D17" s="10">
        <v>12.5</v>
      </c>
      <c r="E17" s="11"/>
      <c r="F17" s="11"/>
      <c r="G17" s="9">
        <f t="shared" si="3"/>
        <v>0</v>
      </c>
      <c r="H17" s="9">
        <f t="shared" si="4"/>
        <v>12.5</v>
      </c>
    </row>
    <row r="18">
      <c r="B18" s="9" t="s">
        <v>18</v>
      </c>
      <c r="C18" s="10">
        <v>15</v>
      </c>
      <c r="D18" s="10">
        <v>59.899999999999999</v>
      </c>
      <c r="E18" s="11"/>
      <c r="F18" s="11"/>
      <c r="G18" s="9">
        <f t="shared" si="3"/>
        <v>15</v>
      </c>
      <c r="H18" s="9">
        <f t="shared" si="4"/>
        <v>59.899999999999999</v>
      </c>
    </row>
    <row r="19">
      <c r="B19" s="14" t="s">
        <v>13</v>
      </c>
      <c r="C19" s="15">
        <f>SUM(C14:C18)</f>
        <v>162.79999999999998</v>
      </c>
      <c r="D19" s="15">
        <f>SUM(D14:D18)</f>
        <v>166.09999999999999</v>
      </c>
      <c r="E19" s="15">
        <f t="shared" ref="E19:H19" si="5">SUM(E14:E18)</f>
        <v>0</v>
      </c>
      <c r="F19" s="15">
        <f t="shared" si="5"/>
        <v>0</v>
      </c>
      <c r="G19" s="15">
        <f t="shared" si="5"/>
        <v>162.79999999999998</v>
      </c>
      <c r="H19" s="15">
        <f t="shared" si="5"/>
        <v>166.09999999999999</v>
      </c>
    </row>
    <row r="20">
      <c r="B20" s="16" t="s">
        <v>19</v>
      </c>
      <c r="C20" s="17"/>
      <c r="D20" s="17"/>
      <c r="E20" s="17"/>
      <c r="F20" s="17"/>
      <c r="G20" s="17"/>
      <c r="H20" s="17"/>
    </row>
    <row r="21" ht="16.5">
      <c r="B21" s="18" t="s">
        <v>7</v>
      </c>
      <c r="C21" s="19">
        <v>13.5</v>
      </c>
      <c r="D21" s="19"/>
      <c r="E21" s="20"/>
      <c r="F21" s="20"/>
      <c r="G21" s="9">
        <f t="shared" ref="G21:G24" si="6">C21-E21</f>
        <v>13.5</v>
      </c>
      <c r="H21" s="9">
        <f t="shared" ref="H21:H24" si="7">D21-F21</f>
        <v>0</v>
      </c>
    </row>
    <row r="22" ht="16.5">
      <c r="B22" s="18" t="s">
        <v>20</v>
      </c>
      <c r="C22" s="21">
        <v>22.5</v>
      </c>
      <c r="D22" s="21">
        <v>181.19999999999999</v>
      </c>
      <c r="E22" s="20"/>
      <c r="F22" s="20"/>
      <c r="G22" s="9">
        <f t="shared" si="6"/>
        <v>22.5</v>
      </c>
      <c r="H22" s="9">
        <f t="shared" si="7"/>
        <v>181.19999999999999</v>
      </c>
    </row>
    <row r="23" ht="16.5">
      <c r="B23" s="18" t="s">
        <v>21</v>
      </c>
      <c r="C23" s="19">
        <v>0</v>
      </c>
      <c r="D23" s="21">
        <v>5</v>
      </c>
      <c r="E23" s="20"/>
      <c r="F23" s="20"/>
      <c r="G23" s="9">
        <f t="shared" si="6"/>
        <v>0</v>
      </c>
      <c r="H23" s="9">
        <f t="shared" si="7"/>
        <v>5</v>
      </c>
    </row>
    <row r="24" ht="16.5">
      <c r="B24" s="18" t="s">
        <v>22</v>
      </c>
      <c r="C24" s="19">
        <v>14.800000000000001</v>
      </c>
      <c r="D24" s="21"/>
      <c r="E24" s="20"/>
      <c r="F24" s="20"/>
      <c r="G24" s="9">
        <f t="shared" si="6"/>
        <v>14.800000000000001</v>
      </c>
      <c r="H24" s="9">
        <f t="shared" si="7"/>
        <v>0</v>
      </c>
    </row>
    <row r="25">
      <c r="B25" s="14" t="s">
        <v>13</v>
      </c>
      <c r="C25" s="15">
        <f>SUM(C21:C24)</f>
        <v>50.799999999999997</v>
      </c>
      <c r="D25" s="15">
        <f t="shared" ref="D25:H25" si="8">SUM(D21:D24)</f>
        <v>186.19999999999999</v>
      </c>
      <c r="E25" s="15">
        <f t="shared" si="8"/>
        <v>0</v>
      </c>
      <c r="F25" s="15">
        <f t="shared" si="8"/>
        <v>0</v>
      </c>
      <c r="G25" s="15">
        <f t="shared" si="8"/>
        <v>50.799999999999997</v>
      </c>
      <c r="H25" s="15">
        <f t="shared" si="8"/>
        <v>186.19999999999999</v>
      </c>
    </row>
    <row r="26">
      <c r="B26" s="16" t="s">
        <v>23</v>
      </c>
      <c r="C26" s="17"/>
      <c r="D26" s="17"/>
      <c r="E26" s="17"/>
      <c r="F26" s="17"/>
      <c r="G26" s="17"/>
      <c r="H26" s="17"/>
    </row>
    <row r="27">
      <c r="B27" s="9" t="s">
        <v>7</v>
      </c>
      <c r="C27" s="9"/>
      <c r="D27" s="9"/>
      <c r="E27" s="22">
        <v>0</v>
      </c>
      <c r="F27" s="22"/>
      <c r="G27" s="9">
        <f t="shared" ref="G27:G28" si="9">C27-E27</f>
        <v>0</v>
      </c>
      <c r="H27" s="9">
        <f t="shared" ref="H27:H28" si="10">D27-F27</f>
        <v>0</v>
      </c>
    </row>
    <row r="28">
      <c r="B28" s="9" t="s">
        <v>24</v>
      </c>
      <c r="C28" s="9"/>
      <c r="D28" s="9">
        <v>0</v>
      </c>
      <c r="E28" s="22">
        <v>0</v>
      </c>
      <c r="F28" s="22">
        <v>0</v>
      </c>
      <c r="G28" s="9">
        <f t="shared" si="9"/>
        <v>0</v>
      </c>
      <c r="H28" s="9">
        <f t="shared" si="10"/>
        <v>0</v>
      </c>
    </row>
    <row r="29">
      <c r="B29" s="14" t="s">
        <v>13</v>
      </c>
      <c r="C29" s="15">
        <f t="shared" ref="C29:H29" si="11">SUM(C27:C28)</f>
        <v>0</v>
      </c>
      <c r="D29" s="15">
        <f t="shared" si="11"/>
        <v>0</v>
      </c>
      <c r="E29" s="15">
        <f t="shared" si="11"/>
        <v>0</v>
      </c>
      <c r="F29" s="15">
        <f t="shared" si="11"/>
        <v>0</v>
      </c>
      <c r="G29" s="15">
        <f t="shared" si="11"/>
        <v>0</v>
      </c>
      <c r="H29" s="15">
        <f t="shared" si="11"/>
        <v>0</v>
      </c>
    </row>
    <row r="30">
      <c r="B30" s="16" t="s">
        <v>25</v>
      </c>
      <c r="C30" s="17"/>
      <c r="D30" s="17"/>
      <c r="E30" s="17"/>
      <c r="F30" s="17"/>
      <c r="G30" s="17"/>
      <c r="H30" s="17"/>
    </row>
    <row r="31">
      <c r="B31" s="9" t="s">
        <v>7</v>
      </c>
      <c r="C31" s="9">
        <v>43.100000000000001</v>
      </c>
      <c r="D31" s="9"/>
      <c r="E31" s="22"/>
      <c r="F31" s="22"/>
      <c r="G31" s="9">
        <f t="shared" ref="G31:G35" si="12">C31-E31</f>
        <v>43.100000000000001</v>
      </c>
      <c r="H31" s="9">
        <f t="shared" ref="H31:H35" si="13">D31-F31</f>
        <v>0</v>
      </c>
      <c r="I31" s="23"/>
      <c r="J31" s="24"/>
      <c r="K31" s="24"/>
      <c r="L31" s="24"/>
      <c r="M31" s="24"/>
    </row>
    <row r="32">
      <c r="B32" s="9" t="s">
        <v>26</v>
      </c>
      <c r="C32" s="9">
        <v>70</v>
      </c>
      <c r="D32" s="9">
        <v>727.89999999999998</v>
      </c>
      <c r="E32" s="22"/>
      <c r="F32" s="22"/>
      <c r="G32" s="9">
        <f t="shared" si="12"/>
        <v>70</v>
      </c>
      <c r="H32" s="9">
        <f t="shared" si="13"/>
        <v>727.89999999999998</v>
      </c>
      <c r="I32" s="23"/>
      <c r="J32" s="24"/>
      <c r="K32" s="24"/>
      <c r="L32" s="24"/>
      <c r="M32" s="24"/>
    </row>
    <row r="33">
      <c r="B33" s="9" t="s">
        <v>27</v>
      </c>
      <c r="C33" s="9">
        <v>78</v>
      </c>
      <c r="D33" s="9">
        <v>28.899999999999999</v>
      </c>
      <c r="E33" s="22"/>
      <c r="F33" s="22"/>
      <c r="G33" s="9">
        <f t="shared" si="12"/>
        <v>78</v>
      </c>
      <c r="H33" s="9">
        <f t="shared" si="13"/>
        <v>28.899999999999999</v>
      </c>
      <c r="I33" s="23"/>
      <c r="J33" s="24"/>
      <c r="K33" s="24"/>
      <c r="L33" s="24"/>
      <c r="M33" s="24"/>
    </row>
    <row r="34">
      <c r="B34" s="9" t="s">
        <v>28</v>
      </c>
      <c r="C34" s="9">
        <v>50</v>
      </c>
      <c r="D34" s="9">
        <v>15</v>
      </c>
      <c r="E34" s="22"/>
      <c r="F34" s="22"/>
      <c r="G34" s="9">
        <f t="shared" si="12"/>
        <v>50</v>
      </c>
      <c r="H34" s="9">
        <f t="shared" si="13"/>
        <v>15</v>
      </c>
      <c r="I34" s="23"/>
      <c r="J34" s="24"/>
      <c r="K34" s="24"/>
      <c r="L34" s="24"/>
      <c r="M34" s="24"/>
    </row>
    <row r="35">
      <c r="B35" s="9" t="s">
        <v>29</v>
      </c>
      <c r="C35" s="9">
        <v>71.299999999999997</v>
      </c>
      <c r="D35" s="9">
        <v>32.399999999999999</v>
      </c>
      <c r="E35" s="22"/>
      <c r="F35" s="22"/>
      <c r="G35" s="9">
        <f t="shared" si="12"/>
        <v>71.299999999999997</v>
      </c>
      <c r="H35" s="9">
        <f t="shared" si="13"/>
        <v>32.399999999999999</v>
      </c>
      <c r="I35" s="23"/>
      <c r="J35" s="24"/>
      <c r="K35" s="24"/>
      <c r="L35" s="24"/>
      <c r="M35" s="24"/>
    </row>
    <row r="36">
      <c r="B36" s="14" t="s">
        <v>13</v>
      </c>
      <c r="C36" s="15">
        <f>SUM(C31:C35)</f>
        <v>312.39999999999998</v>
      </c>
      <c r="D36" s="15">
        <f t="shared" ref="D36:H43" si="14">SUM(D31:D35)</f>
        <v>804.19999999999993</v>
      </c>
      <c r="E36" s="15">
        <f t="shared" si="14"/>
        <v>0</v>
      </c>
      <c r="F36" s="15">
        <f t="shared" si="14"/>
        <v>0</v>
      </c>
      <c r="G36" s="15">
        <f t="shared" si="14"/>
        <v>312.39999999999998</v>
      </c>
      <c r="H36" s="15">
        <f t="shared" si="14"/>
        <v>804.19999999999993</v>
      </c>
      <c r="I36" s="23"/>
      <c r="J36" s="24"/>
      <c r="K36" s="24"/>
      <c r="L36" s="24"/>
      <c r="M36" s="24"/>
    </row>
    <row r="37">
      <c r="B37" s="16" t="s">
        <v>30</v>
      </c>
      <c r="C37" s="17"/>
      <c r="D37" s="17"/>
      <c r="E37" s="17"/>
      <c r="F37" s="17"/>
      <c r="G37" s="17"/>
      <c r="H37" s="17"/>
    </row>
    <row r="38">
      <c r="B38" s="9" t="s">
        <v>7</v>
      </c>
      <c r="C38" s="9">
        <v>283.19999999999999</v>
      </c>
      <c r="D38" s="9"/>
      <c r="E38" s="22"/>
      <c r="F38" s="22"/>
      <c r="G38" s="9">
        <f t="shared" ref="G38:G42" si="15">C38-E38</f>
        <v>283.19999999999999</v>
      </c>
      <c r="H38" s="9">
        <f t="shared" ref="H38:H42" si="16">D38-F38</f>
        <v>0</v>
      </c>
    </row>
    <row r="39">
      <c r="B39" s="9" t="s">
        <v>31</v>
      </c>
      <c r="C39" s="9"/>
      <c r="D39" s="9"/>
      <c r="E39" s="22"/>
      <c r="F39" s="22"/>
      <c r="G39" s="9">
        <f t="shared" si="15"/>
        <v>0</v>
      </c>
      <c r="H39" s="9">
        <f t="shared" si="16"/>
        <v>0</v>
      </c>
    </row>
    <row r="40">
      <c r="B40" s="9" t="s">
        <v>32</v>
      </c>
      <c r="C40" s="9"/>
      <c r="D40" s="9">
        <v>168</v>
      </c>
      <c r="E40" s="22"/>
      <c r="F40" s="22"/>
      <c r="G40" s="9">
        <f t="shared" si="15"/>
        <v>0</v>
      </c>
      <c r="H40" s="9">
        <f t="shared" si="16"/>
        <v>168</v>
      </c>
    </row>
    <row r="41">
      <c r="B41" s="9" t="s">
        <v>33</v>
      </c>
      <c r="C41" s="9"/>
      <c r="D41" s="9">
        <v>713.10000000000002</v>
      </c>
      <c r="E41" s="22"/>
      <c r="F41" s="22"/>
      <c r="G41" s="9">
        <f t="shared" si="15"/>
        <v>0</v>
      </c>
      <c r="H41" s="9">
        <f t="shared" si="16"/>
        <v>713.10000000000002</v>
      </c>
    </row>
    <row r="42">
      <c r="B42" s="9" t="s">
        <v>34</v>
      </c>
      <c r="C42" s="9">
        <v>30</v>
      </c>
      <c r="D42" s="9">
        <v>56</v>
      </c>
      <c r="E42" s="22"/>
      <c r="F42" s="22"/>
      <c r="G42" s="9">
        <f t="shared" si="15"/>
        <v>30</v>
      </c>
      <c r="H42" s="9">
        <f t="shared" si="16"/>
        <v>56</v>
      </c>
    </row>
    <row r="43">
      <c r="B43" s="14" t="s">
        <v>13</v>
      </c>
      <c r="C43" s="15">
        <f>SUM(C38:C42)</f>
        <v>313.19999999999999</v>
      </c>
      <c r="D43" s="15">
        <f t="shared" si="14"/>
        <v>937.10000000000002</v>
      </c>
      <c r="E43" s="15">
        <f t="shared" si="14"/>
        <v>0</v>
      </c>
      <c r="F43" s="15">
        <f t="shared" si="14"/>
        <v>0</v>
      </c>
      <c r="G43" s="15">
        <f t="shared" si="14"/>
        <v>313.19999999999999</v>
      </c>
      <c r="H43" s="15">
        <f t="shared" si="14"/>
        <v>937.10000000000002</v>
      </c>
    </row>
    <row r="44">
      <c r="B44" s="16" t="s">
        <v>35</v>
      </c>
      <c r="C44" s="17"/>
      <c r="D44" s="17"/>
      <c r="E44" s="17"/>
      <c r="F44" s="17"/>
      <c r="G44" s="17"/>
      <c r="H44" s="17"/>
    </row>
    <row r="45">
      <c r="B45" s="9" t="s">
        <v>7</v>
      </c>
      <c r="C45" s="25">
        <v>305.89999999999998</v>
      </c>
      <c r="D45" s="21">
        <v>0</v>
      </c>
      <c r="E45" s="26"/>
      <c r="F45" s="26"/>
      <c r="G45" s="9">
        <f t="shared" ref="G45:G48" si="17">C45-E45</f>
        <v>305.89999999999998</v>
      </c>
      <c r="H45" s="9">
        <f t="shared" ref="H45:H48" si="18">D45-F45</f>
        <v>0</v>
      </c>
    </row>
    <row r="46">
      <c r="B46" s="9" t="s">
        <v>36</v>
      </c>
      <c r="C46" s="21">
        <v>150</v>
      </c>
      <c r="D46" s="21">
        <v>13.699999999999999</v>
      </c>
      <c r="E46" s="27"/>
      <c r="F46" s="27"/>
      <c r="G46" s="9">
        <f t="shared" si="17"/>
        <v>150</v>
      </c>
      <c r="H46" s="9">
        <f t="shared" si="18"/>
        <v>13.699999999999999</v>
      </c>
    </row>
    <row r="47">
      <c r="B47" s="9" t="s">
        <v>37</v>
      </c>
      <c r="C47" s="25"/>
      <c r="D47" s="21">
        <v>10</v>
      </c>
      <c r="E47" s="27"/>
      <c r="F47" s="28"/>
      <c r="G47" s="9">
        <f t="shared" si="17"/>
        <v>0</v>
      </c>
      <c r="H47" s="9">
        <f t="shared" si="18"/>
        <v>10</v>
      </c>
    </row>
    <row r="48">
      <c r="B48" s="9" t="s">
        <v>38</v>
      </c>
      <c r="C48" s="29"/>
      <c r="D48" s="25"/>
      <c r="E48" s="27"/>
      <c r="F48" s="27"/>
      <c r="G48" s="9">
        <f t="shared" si="17"/>
        <v>0</v>
      </c>
      <c r="H48" s="9">
        <f t="shared" si="18"/>
        <v>0</v>
      </c>
      <c r="I48" s="30"/>
      <c r="J48" s="30"/>
      <c r="K48" s="30"/>
    </row>
    <row r="49">
      <c r="B49" s="14" t="s">
        <v>13</v>
      </c>
      <c r="C49" s="15">
        <f>SUM(C45:C48)</f>
        <v>455.89999999999998</v>
      </c>
      <c r="D49" s="15">
        <f t="shared" ref="D49:H49" si="19">SUM(D45:D48)</f>
        <v>23.699999999999999</v>
      </c>
      <c r="E49" s="15">
        <f t="shared" si="19"/>
        <v>0</v>
      </c>
      <c r="F49" s="15">
        <f t="shared" si="19"/>
        <v>0</v>
      </c>
      <c r="G49" s="15">
        <f t="shared" si="19"/>
        <v>455.89999999999998</v>
      </c>
      <c r="H49" s="15">
        <f t="shared" si="19"/>
        <v>23.699999999999999</v>
      </c>
    </row>
    <row r="50">
      <c r="B50" s="16" t="s">
        <v>39</v>
      </c>
      <c r="C50" s="17"/>
      <c r="D50" s="17"/>
      <c r="E50" s="17"/>
      <c r="F50" s="17"/>
      <c r="G50" s="17"/>
      <c r="H50" s="17"/>
    </row>
    <row r="51">
      <c r="B51" s="9" t="s">
        <v>7</v>
      </c>
      <c r="C51" s="9">
        <v>10.800000000000001</v>
      </c>
      <c r="D51" s="9"/>
      <c r="E51" s="22"/>
      <c r="F51" s="22"/>
      <c r="G51" s="9">
        <f t="shared" ref="G51:G54" si="20">C51-E51</f>
        <v>10.800000000000001</v>
      </c>
      <c r="H51" s="9">
        <f t="shared" ref="H51:H54" si="21">D51-F51</f>
        <v>0</v>
      </c>
    </row>
    <row r="52">
      <c r="B52" s="9" t="s">
        <v>40</v>
      </c>
      <c r="C52" s="9">
        <v>160.40000000000001</v>
      </c>
      <c r="D52" s="9">
        <v>20.199999999999999</v>
      </c>
      <c r="E52" s="22"/>
      <c r="F52" s="22"/>
      <c r="G52" s="9">
        <f t="shared" si="20"/>
        <v>160.40000000000001</v>
      </c>
      <c r="H52" s="9">
        <f t="shared" si="21"/>
        <v>20.199999999999999</v>
      </c>
    </row>
    <row r="53">
      <c r="B53" s="9" t="s">
        <v>41</v>
      </c>
      <c r="C53" s="9"/>
      <c r="D53" s="9"/>
      <c r="E53" s="22"/>
      <c r="F53" s="22"/>
      <c r="G53" s="9">
        <f t="shared" si="20"/>
        <v>0</v>
      </c>
      <c r="H53" s="9">
        <f t="shared" si="21"/>
        <v>0</v>
      </c>
    </row>
    <row r="54">
      <c r="B54" s="9" t="s">
        <v>42</v>
      </c>
      <c r="C54" s="9">
        <v>20.5</v>
      </c>
      <c r="D54" s="9">
        <v>0</v>
      </c>
      <c r="E54" s="22"/>
      <c r="F54" s="22"/>
      <c r="G54" s="9">
        <f t="shared" si="20"/>
        <v>20.5</v>
      </c>
      <c r="H54" s="9">
        <f t="shared" si="21"/>
        <v>0</v>
      </c>
    </row>
    <row r="55">
      <c r="B55" s="9" t="s">
        <v>43</v>
      </c>
      <c r="C55" s="9"/>
      <c r="D55" s="9">
        <v>13.9</v>
      </c>
      <c r="E55" s="22"/>
      <c r="F55" s="22"/>
      <c r="G55" s="9"/>
      <c r="H55" s="9"/>
    </row>
    <row r="56">
      <c r="B56" s="14" t="s">
        <v>13</v>
      </c>
      <c r="C56" s="15">
        <f>SUM(C51:C55)</f>
        <v>191.70000000000002</v>
      </c>
      <c r="D56" s="15">
        <f>SUM(D51:D55)</f>
        <v>34.100000000000001</v>
      </c>
      <c r="E56" s="15">
        <f t="shared" ref="E56:H56" si="22">SUM(E51:E54)</f>
        <v>0</v>
      </c>
      <c r="F56" s="15">
        <f t="shared" si="22"/>
        <v>0</v>
      </c>
      <c r="G56" s="15">
        <f t="shared" si="22"/>
        <v>191.70000000000002</v>
      </c>
      <c r="H56" s="15">
        <f t="shared" si="22"/>
        <v>20.199999999999999</v>
      </c>
    </row>
    <row r="57">
      <c r="B57" s="16" t="s">
        <v>44</v>
      </c>
      <c r="C57" s="17"/>
      <c r="D57" s="17"/>
      <c r="E57" s="17"/>
      <c r="F57" s="17"/>
      <c r="G57" s="17"/>
      <c r="H57" s="17"/>
    </row>
    <row r="58">
      <c r="B58" s="9" t="s">
        <v>7</v>
      </c>
      <c r="C58" s="10">
        <v>20.300000000000001</v>
      </c>
      <c r="D58" s="10">
        <v>0</v>
      </c>
      <c r="E58" s="11"/>
      <c r="F58" s="11"/>
      <c r="G58" s="9">
        <f t="shared" ref="G58:G62" si="23">C58-E58</f>
        <v>20.300000000000001</v>
      </c>
      <c r="H58" s="9">
        <f t="shared" ref="H58:H64" si="24">D58-F58</f>
        <v>0</v>
      </c>
    </row>
    <row r="59">
      <c r="B59" s="9" t="s">
        <v>45</v>
      </c>
      <c r="C59" s="31"/>
      <c r="D59" s="10">
        <v>52.600000000000001</v>
      </c>
      <c r="E59" s="11"/>
      <c r="F59" s="11"/>
      <c r="G59" s="9">
        <f t="shared" si="23"/>
        <v>0</v>
      </c>
      <c r="H59" s="9">
        <f t="shared" si="24"/>
        <v>52.600000000000001</v>
      </c>
    </row>
    <row r="60">
      <c r="B60" s="9" t="s">
        <v>46</v>
      </c>
      <c r="C60" s="31"/>
      <c r="D60" s="10">
        <v>0</v>
      </c>
      <c r="E60" s="11"/>
      <c r="F60" s="11"/>
      <c r="G60" s="9">
        <f t="shared" si="23"/>
        <v>0</v>
      </c>
      <c r="H60" s="9">
        <f t="shared" si="24"/>
        <v>0</v>
      </c>
    </row>
    <row r="61">
      <c r="B61" s="9" t="s">
        <v>47</v>
      </c>
      <c r="C61" s="31"/>
      <c r="D61" s="10">
        <v>0</v>
      </c>
      <c r="E61" s="11"/>
      <c r="F61" s="11"/>
      <c r="G61" s="9">
        <f t="shared" si="23"/>
        <v>0</v>
      </c>
      <c r="H61" s="9">
        <f t="shared" si="24"/>
        <v>0</v>
      </c>
    </row>
    <row r="62">
      <c r="B62" s="9" t="s">
        <v>48</v>
      </c>
      <c r="C62" s="10">
        <v>2</v>
      </c>
      <c r="D62" s="10">
        <v>0</v>
      </c>
      <c r="E62" s="11"/>
      <c r="F62" s="11"/>
      <c r="G62" s="9">
        <f t="shared" si="23"/>
        <v>2</v>
      </c>
      <c r="H62" s="9">
        <f t="shared" si="24"/>
        <v>0</v>
      </c>
    </row>
    <row r="63">
      <c r="B63" s="9" t="s">
        <v>49</v>
      </c>
      <c r="C63" s="10"/>
      <c r="D63" s="10">
        <v>17.5</v>
      </c>
      <c r="E63" s="11"/>
      <c r="F63" s="11"/>
      <c r="G63" s="9"/>
      <c r="H63" s="9">
        <f t="shared" si="24"/>
        <v>17.5</v>
      </c>
    </row>
    <row r="64">
      <c r="B64" s="9" t="s">
        <v>50</v>
      </c>
      <c r="C64" s="10"/>
      <c r="D64" s="10">
        <v>100</v>
      </c>
      <c r="E64" s="11"/>
      <c r="F64" s="11"/>
      <c r="G64" s="9"/>
      <c r="H64" s="9">
        <f t="shared" si="24"/>
        <v>100</v>
      </c>
    </row>
    <row r="65">
      <c r="B65" s="14" t="s">
        <v>13</v>
      </c>
      <c r="C65" s="15">
        <f>SUM(C58:C62)</f>
        <v>22.300000000000001</v>
      </c>
      <c r="D65" s="15">
        <f>SUM(D58:D64)</f>
        <v>170.09999999999999</v>
      </c>
      <c r="E65" s="15">
        <f t="shared" ref="E65:G65" si="25">SUM(E58:E62)</f>
        <v>0</v>
      </c>
      <c r="F65" s="15">
        <f t="shared" si="25"/>
        <v>0</v>
      </c>
      <c r="G65" s="15">
        <f t="shared" si="25"/>
        <v>22.300000000000001</v>
      </c>
      <c r="H65" s="15">
        <f>SUM(H58:H64)</f>
        <v>170.09999999999999</v>
      </c>
    </row>
    <row r="66">
      <c r="B66" s="16" t="s">
        <v>51</v>
      </c>
      <c r="C66" s="17"/>
      <c r="D66" s="17"/>
      <c r="E66" s="17"/>
      <c r="F66" s="17"/>
      <c r="G66" s="17"/>
      <c r="H66" s="17"/>
    </row>
    <row r="67">
      <c r="B67" s="9" t="s">
        <v>7</v>
      </c>
      <c r="C67" s="9">
        <v>235.30000000000001</v>
      </c>
      <c r="D67" s="9">
        <v>0</v>
      </c>
      <c r="E67" s="22"/>
      <c r="F67" s="22"/>
      <c r="G67" s="9">
        <f t="shared" ref="G67:G70" si="26">C67-E67</f>
        <v>235.30000000000001</v>
      </c>
      <c r="H67" s="9">
        <f t="shared" ref="H67:H71" si="27">D67-F67</f>
        <v>0</v>
      </c>
    </row>
    <row r="68">
      <c r="B68" s="9" t="s">
        <v>52</v>
      </c>
      <c r="C68" s="9">
        <v>25.199999999999999</v>
      </c>
      <c r="D68" s="9">
        <v>28.300000000000001</v>
      </c>
      <c r="E68" s="22"/>
      <c r="F68" s="22"/>
      <c r="G68" s="9">
        <f t="shared" si="26"/>
        <v>25.199999999999999</v>
      </c>
      <c r="H68" s="9">
        <f t="shared" si="27"/>
        <v>28.300000000000001</v>
      </c>
    </row>
    <row r="69">
      <c r="B69" s="9" t="s">
        <v>53</v>
      </c>
      <c r="C69" s="9">
        <v>6.7999999999999998</v>
      </c>
      <c r="D69" s="9">
        <v>10.6</v>
      </c>
      <c r="E69" s="22"/>
      <c r="F69" s="22"/>
      <c r="G69" s="9">
        <f t="shared" si="26"/>
        <v>6.7999999999999998</v>
      </c>
      <c r="H69" s="9">
        <f t="shared" si="27"/>
        <v>10.6</v>
      </c>
    </row>
    <row r="70">
      <c r="B70" s="9" t="s">
        <v>54</v>
      </c>
      <c r="C70" s="9">
        <v>40</v>
      </c>
      <c r="D70" s="9">
        <v>8</v>
      </c>
      <c r="E70" s="22"/>
      <c r="F70" s="22"/>
      <c r="G70" s="9">
        <f t="shared" si="26"/>
        <v>40</v>
      </c>
      <c r="H70" s="9">
        <f t="shared" si="27"/>
        <v>8</v>
      </c>
    </row>
    <row r="71">
      <c r="B71" s="9" t="s">
        <v>55</v>
      </c>
      <c r="C71" s="9"/>
      <c r="D71" s="9">
        <v>68.200000000000003</v>
      </c>
      <c r="E71" s="22"/>
      <c r="F71" s="22"/>
      <c r="G71" s="9"/>
      <c r="H71" s="9">
        <f t="shared" si="27"/>
        <v>68.200000000000003</v>
      </c>
    </row>
    <row r="72">
      <c r="B72" s="14" t="s">
        <v>56</v>
      </c>
      <c r="C72" s="15">
        <f>SUM(C67:C70)</f>
        <v>307.30000000000001</v>
      </c>
      <c r="D72" s="15">
        <f>SUM(D67:D71)</f>
        <v>115.09999999999999</v>
      </c>
      <c r="E72" s="15">
        <f>SUM(E67:E70)</f>
        <v>0</v>
      </c>
      <c r="F72" s="15">
        <f>SUM(F67:F70)</f>
        <v>0</v>
      </c>
      <c r="G72" s="15">
        <f>SUM(C72-E72)</f>
        <v>307.30000000000001</v>
      </c>
      <c r="H72" s="15">
        <f>SUM(H67:H71)</f>
        <v>115.09999999999999</v>
      </c>
    </row>
    <row r="73" ht="22.5" customHeight="1">
      <c r="B73" s="32" t="s">
        <v>57</v>
      </c>
      <c r="C73" s="33">
        <f>C72+C19+C49+C36+C43+C56+C29+C65+C12+C25</f>
        <v>1968.9000000000001</v>
      </c>
      <c r="D73" s="33">
        <f t="shared" ref="D73:H73" si="28">D72+D19+D49+D36+D43+D56+D29+D65+D12+D25</f>
        <v>2857.0599999999995</v>
      </c>
      <c r="E73" s="33">
        <f t="shared" si="28"/>
        <v>0</v>
      </c>
      <c r="F73" s="33">
        <f t="shared" si="28"/>
        <v>0</v>
      </c>
      <c r="G73" s="33">
        <f t="shared" si="28"/>
        <v>1968.9000000000001</v>
      </c>
      <c r="H73" s="33">
        <f t="shared" si="28"/>
        <v>2843.1599999999994</v>
      </c>
    </row>
    <row r="74">
      <c r="B74" s="34"/>
      <c r="C74" s="30"/>
    </row>
    <row r="75">
      <c r="B75" s="34"/>
      <c r="C75" s="34"/>
    </row>
    <row r="76">
      <c r="B76" s="34"/>
      <c r="C76" s="35"/>
    </row>
    <row r="77">
      <c r="B77" s="34"/>
      <c r="C77" s="34"/>
    </row>
  </sheetData>
  <mergeCells count="3">
    <mergeCell ref="C3:D3"/>
    <mergeCell ref="E3:F3"/>
    <mergeCell ref="G3:H3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I13" activeCellId="0" sqref="I13"/>
    </sheetView>
  </sheetViews>
  <sheetFormatPr defaultRowHeight="14.25"/>
  <cols>
    <col customWidth="1" min="2" max="3" width="27.44140625"/>
    <col customWidth="1" min="4" max="4" width="26.44140625"/>
    <col customWidth="1" min="5" max="5" width="23.44140625"/>
    <col customWidth="1" min="6" max="6" width="20.6640625"/>
    <col customWidth="1" min="7" max="7" width="10"/>
  </cols>
  <sheetData>
    <row r="2">
      <c r="F2" s="36" t="s">
        <v>0</v>
      </c>
    </row>
    <row r="3" ht="14.4" customHeight="1">
      <c r="B3" s="37" t="s">
        <v>58</v>
      </c>
      <c r="C3" s="37" t="s">
        <v>59</v>
      </c>
      <c r="D3" s="37" t="s">
        <v>60</v>
      </c>
      <c r="E3" s="37" t="s">
        <v>61</v>
      </c>
      <c r="F3" s="37" t="s">
        <v>62</v>
      </c>
    </row>
    <row r="4" ht="27" customHeight="1">
      <c r="B4" s="38"/>
      <c r="C4" s="38"/>
      <c r="D4" s="38"/>
      <c r="E4" s="38"/>
      <c r="F4" s="38"/>
      <c r="H4" t="s">
        <v>63</v>
      </c>
    </row>
    <row r="5">
      <c r="B5" s="39" t="s">
        <v>6</v>
      </c>
      <c r="C5" s="40"/>
      <c r="D5" s="41"/>
      <c r="E5" s="41"/>
      <c r="F5" s="42"/>
    </row>
    <row r="6">
      <c r="B6" s="43" t="s">
        <v>7</v>
      </c>
      <c r="C6" s="44">
        <v>945</v>
      </c>
      <c r="D6" s="45">
        <v>556.32000000000005</v>
      </c>
      <c r="E6" s="46">
        <v>570.11000000000001</v>
      </c>
      <c r="F6" s="47">
        <f t="shared" ref="F6:F10" si="29">D6-E6</f>
        <v>-13.789999999999964</v>
      </c>
      <c r="G6" s="48">
        <f>384667.06+185444.9</f>
        <v>570111.95999999996</v>
      </c>
    </row>
    <row r="7">
      <c r="B7" s="43" t="s">
        <v>8</v>
      </c>
      <c r="C7" s="44">
        <v>0</v>
      </c>
      <c r="D7" s="45">
        <v>0</v>
      </c>
      <c r="E7" s="45">
        <v>0</v>
      </c>
      <c r="F7" s="47">
        <f t="shared" si="29"/>
        <v>0</v>
      </c>
      <c r="G7" s="48"/>
    </row>
    <row r="8">
      <c r="B8" s="43" t="s">
        <v>9</v>
      </c>
      <c r="C8" s="44">
        <v>450</v>
      </c>
      <c r="D8" s="45">
        <v>37.299999999999997</v>
      </c>
      <c r="E8" s="45">
        <v>37.299999999999997</v>
      </c>
      <c r="F8" s="47">
        <f t="shared" si="29"/>
        <v>0</v>
      </c>
      <c r="G8" s="48"/>
    </row>
    <row r="9">
      <c r="B9" s="43" t="s">
        <v>10</v>
      </c>
      <c r="C9" s="44">
        <v>300</v>
      </c>
      <c r="D9" s="45">
        <v>83.400000000000006</v>
      </c>
      <c r="E9" s="49">
        <v>0</v>
      </c>
      <c r="F9" s="47">
        <f t="shared" si="29"/>
        <v>83.400000000000006</v>
      </c>
      <c r="G9" s="48"/>
      <c r="H9">
        <v>90000</v>
      </c>
    </row>
    <row r="10">
      <c r="B10" s="43" t="s">
        <v>11</v>
      </c>
      <c r="C10" s="44">
        <v>850</v>
      </c>
      <c r="D10" s="45">
        <v>225.69999999999999</v>
      </c>
      <c r="E10" s="45">
        <v>223.19999999999999</v>
      </c>
      <c r="F10" s="47">
        <f t="shared" si="29"/>
        <v>2.5</v>
      </c>
      <c r="G10" s="48">
        <f>223191.79+800000+250000</f>
        <v>1273191.79</v>
      </c>
      <c r="H10">
        <v>1000050</v>
      </c>
    </row>
    <row r="11">
      <c r="B11" s="50" t="s">
        <v>13</v>
      </c>
      <c r="C11" s="51">
        <f>SUM(C6:C10)</f>
        <v>2545</v>
      </c>
      <c r="D11" s="51">
        <f>SUM(D6:D10)</f>
        <v>902.72000000000003</v>
      </c>
      <c r="E11" s="51">
        <f>SUM(E6:E10)</f>
        <v>830.6099999999999</v>
      </c>
      <c r="F11" s="51">
        <f>SUM(F6:F10)</f>
        <v>72.110000000000042</v>
      </c>
    </row>
    <row r="12">
      <c r="B12" s="52" t="s">
        <v>64</v>
      </c>
      <c r="C12" s="53"/>
      <c r="D12" s="53"/>
      <c r="E12" s="53"/>
      <c r="F12" s="53"/>
    </row>
    <row r="13" ht="16.5">
      <c r="B13" s="54" t="s">
        <v>7</v>
      </c>
      <c r="C13" s="47">
        <v>4770</v>
      </c>
      <c r="D13" s="55">
        <v>3391</v>
      </c>
      <c r="E13" s="45">
        <v>3178.5999999999999</v>
      </c>
      <c r="F13" s="47">
        <f t="shared" ref="F13:F15" si="30">D13-E13</f>
        <v>212.40000000000009</v>
      </c>
    </row>
    <row r="14" ht="16.5">
      <c r="B14" s="54" t="s">
        <v>20</v>
      </c>
      <c r="C14" s="47">
        <v>1125</v>
      </c>
      <c r="D14" s="45">
        <v>799</v>
      </c>
      <c r="E14" s="45">
        <v>581</v>
      </c>
      <c r="F14" s="47">
        <f t="shared" si="30"/>
        <v>218</v>
      </c>
    </row>
    <row r="15" ht="16.5">
      <c r="B15" s="54" t="s">
        <v>22</v>
      </c>
      <c r="C15" s="47">
        <v>450</v>
      </c>
      <c r="D15" s="45">
        <v>284</v>
      </c>
      <c r="E15" s="45">
        <v>277.80000000000001</v>
      </c>
      <c r="F15" s="47">
        <f t="shared" si="30"/>
        <v>6.1999999999999886</v>
      </c>
    </row>
    <row r="16">
      <c r="B16" s="56" t="s">
        <v>13</v>
      </c>
      <c r="C16" s="51">
        <f>SUM(C13:C15)</f>
        <v>6345</v>
      </c>
      <c r="D16" s="51">
        <f>SUM(D13:D15)</f>
        <v>4474</v>
      </c>
      <c r="E16" s="51">
        <f t="shared" ref="E16:F16" si="31">SUM(E13:E15)</f>
        <v>4037.4000000000001</v>
      </c>
      <c r="F16" s="51">
        <f t="shared" si="31"/>
        <v>436.60000000000008</v>
      </c>
    </row>
    <row r="17">
      <c r="B17" s="57" t="s">
        <v>65</v>
      </c>
      <c r="C17" s="58"/>
      <c r="D17" s="53"/>
      <c r="E17" s="53"/>
      <c r="F17" s="53"/>
    </row>
    <row r="18">
      <c r="B18" s="9" t="s">
        <v>7</v>
      </c>
      <c r="C18" s="47">
        <v>0</v>
      </c>
      <c r="D18" s="45"/>
      <c r="E18" s="45"/>
      <c r="F18" s="47">
        <f t="shared" ref="F18:F26" si="32">D18-E18</f>
        <v>0</v>
      </c>
    </row>
    <row r="19">
      <c r="B19" s="9" t="s">
        <v>15</v>
      </c>
      <c r="C19" s="47">
        <v>3670</v>
      </c>
      <c r="D19" s="45">
        <v>3130.5</v>
      </c>
      <c r="E19" s="45">
        <v>2538.7199999999998</v>
      </c>
      <c r="F19" s="47">
        <f t="shared" si="32"/>
        <v>591.7800000000002</v>
      </c>
    </row>
    <row r="20">
      <c r="B20" s="9" t="s">
        <v>16</v>
      </c>
      <c r="C20" s="47">
        <v>0</v>
      </c>
      <c r="D20" s="45"/>
      <c r="E20" s="45"/>
      <c r="F20" s="47">
        <f t="shared" si="32"/>
        <v>0</v>
      </c>
    </row>
    <row r="21">
      <c r="B21" s="9" t="s">
        <v>17</v>
      </c>
      <c r="C21" s="47">
        <v>200</v>
      </c>
      <c r="D21" s="45">
        <v>157</v>
      </c>
      <c r="E21" s="45">
        <v>120.09999999999999</v>
      </c>
      <c r="F21" s="47">
        <f t="shared" si="32"/>
        <v>36.900000000000006</v>
      </c>
    </row>
    <row r="22">
      <c r="B22" s="9" t="s">
        <v>18</v>
      </c>
      <c r="C22" s="47">
        <v>550</v>
      </c>
      <c r="D22" s="45">
        <v>573.10000000000002</v>
      </c>
      <c r="E22" s="45">
        <v>497.89999999999998</v>
      </c>
      <c r="F22" s="47">
        <f t="shared" si="32"/>
        <v>75.200000000000045</v>
      </c>
    </row>
    <row r="23">
      <c r="B23" s="56" t="s">
        <v>66</v>
      </c>
      <c r="C23" s="51">
        <f>SUM(C18:C22)</f>
        <v>4420</v>
      </c>
      <c r="D23" s="51">
        <f>SUM(D18:D22)</f>
        <v>3860.5999999999999</v>
      </c>
      <c r="E23" s="51">
        <f>SUM(E18:E22)</f>
        <v>3156.7199999999998</v>
      </c>
      <c r="F23" s="51">
        <f t="shared" si="32"/>
        <v>703.88000000000011</v>
      </c>
    </row>
    <row r="24">
      <c r="B24" s="57" t="s">
        <v>67</v>
      </c>
      <c r="C24" s="58"/>
      <c r="D24" s="53"/>
      <c r="E24" s="53"/>
      <c r="F24" s="53"/>
    </row>
    <row r="25">
      <c r="B25" s="9" t="s">
        <v>7</v>
      </c>
      <c r="C25" s="47">
        <v>1571.5</v>
      </c>
      <c r="D25" s="45">
        <v>1338.0999999999999</v>
      </c>
      <c r="E25" s="45">
        <v>1338.0999999999999</v>
      </c>
      <c r="F25" s="47">
        <f t="shared" si="32"/>
        <v>0</v>
      </c>
    </row>
    <row r="26">
      <c r="B26" s="9" t="s">
        <v>24</v>
      </c>
      <c r="C26" s="47">
        <v>383</v>
      </c>
      <c r="D26" s="45">
        <v>326.10000000000002</v>
      </c>
      <c r="E26" s="45">
        <v>326.10000000000002</v>
      </c>
      <c r="F26" s="47">
        <f t="shared" si="32"/>
        <v>0</v>
      </c>
    </row>
    <row r="27">
      <c r="B27" s="50" t="s">
        <v>13</v>
      </c>
      <c r="C27" s="51">
        <f>SUM(C25:C26)</f>
        <v>1954.5</v>
      </c>
      <c r="D27" s="51">
        <f>SUM(D25:D26)</f>
        <v>1664.1999999999998</v>
      </c>
      <c r="E27" s="51">
        <f>SUM(E25:E26)</f>
        <v>1664.1999999999998</v>
      </c>
      <c r="F27" s="51">
        <f>SUM(F25:F26)</f>
        <v>0</v>
      </c>
    </row>
    <row r="28">
      <c r="B28" s="57" t="s">
        <v>68</v>
      </c>
      <c r="C28" s="58"/>
      <c r="D28" s="53"/>
      <c r="E28" s="53"/>
      <c r="F28" s="53"/>
      <c r="G28" s="59"/>
      <c r="H28" s="59"/>
      <c r="I28" s="59"/>
      <c r="J28" s="59"/>
      <c r="K28" s="59"/>
    </row>
    <row r="29">
      <c r="B29" s="9" t="s">
        <v>7</v>
      </c>
      <c r="C29" s="47">
        <v>643</v>
      </c>
      <c r="D29" s="60"/>
      <c r="E29" s="60"/>
      <c r="F29" s="47">
        <f t="shared" ref="F29:F33" si="33">D29-E29</f>
        <v>0</v>
      </c>
      <c r="G29" s="59"/>
      <c r="H29" s="59"/>
      <c r="I29" s="59"/>
      <c r="J29" s="59"/>
      <c r="K29" s="59"/>
    </row>
    <row r="30" ht="14.4" customHeight="1">
      <c r="B30" s="9" t="s">
        <v>26</v>
      </c>
      <c r="C30" s="47">
        <v>2052</v>
      </c>
      <c r="D30" s="45">
        <v>1750.9000000000001</v>
      </c>
      <c r="E30" s="45">
        <v>1315.5</v>
      </c>
      <c r="F30" s="47">
        <f t="shared" si="33"/>
        <v>435.40000000000009</v>
      </c>
      <c r="G30" s="23"/>
      <c r="H30" s="24"/>
      <c r="I30" s="24"/>
      <c r="J30" s="24"/>
      <c r="K30" s="24"/>
    </row>
    <row r="31">
      <c r="B31" s="9" t="s">
        <v>27</v>
      </c>
      <c r="C31" s="47">
        <v>850</v>
      </c>
      <c r="D31" s="45">
        <v>537.79999999999995</v>
      </c>
      <c r="E31" s="45">
        <v>402</v>
      </c>
      <c r="F31" s="47">
        <f t="shared" si="33"/>
        <v>135.79999999999995</v>
      </c>
      <c r="G31" s="23"/>
      <c r="H31" s="24"/>
      <c r="I31" s="24"/>
      <c r="J31" s="24"/>
      <c r="K31" s="24"/>
    </row>
    <row r="32">
      <c r="B32" s="9" t="s">
        <v>28</v>
      </c>
      <c r="C32" s="47">
        <v>883</v>
      </c>
      <c r="D32" s="45">
        <v>752.20000000000005</v>
      </c>
      <c r="E32" s="45">
        <v>650</v>
      </c>
      <c r="F32" s="47">
        <f t="shared" si="33"/>
        <v>102.20000000000005</v>
      </c>
      <c r="G32" s="23"/>
      <c r="H32" s="24"/>
      <c r="I32" s="24"/>
      <c r="J32" s="24"/>
      <c r="K32" s="24"/>
    </row>
    <row r="33">
      <c r="B33" s="9" t="s">
        <v>29</v>
      </c>
      <c r="C33" s="47">
        <v>170</v>
      </c>
      <c r="D33" s="45">
        <v>141.90000000000001</v>
      </c>
      <c r="E33" s="45">
        <v>105.59999999999999</v>
      </c>
      <c r="F33" s="47">
        <f t="shared" si="33"/>
        <v>36.300000000000011</v>
      </c>
      <c r="G33" s="23"/>
      <c r="H33" s="24"/>
      <c r="I33" s="24"/>
      <c r="J33" s="24"/>
      <c r="K33" s="24"/>
    </row>
    <row r="34">
      <c r="B34" s="50" t="s">
        <v>66</v>
      </c>
      <c r="C34" s="51">
        <f>SUM(C29:C33)</f>
        <v>4598</v>
      </c>
      <c r="D34" s="51">
        <f t="shared" ref="D34:F34" si="34">SUM(D29:D33)</f>
        <v>3182.7999999999997</v>
      </c>
      <c r="E34" s="51">
        <f t="shared" si="34"/>
        <v>2473.0999999999999</v>
      </c>
      <c r="F34" s="51">
        <f t="shared" si="34"/>
        <v>709.70000000000005</v>
      </c>
      <c r="G34" s="23"/>
      <c r="H34" s="24"/>
      <c r="I34" s="24"/>
      <c r="J34" s="24"/>
      <c r="K34" s="24"/>
    </row>
    <row r="35">
      <c r="B35" s="57" t="s">
        <v>69</v>
      </c>
      <c r="C35" s="58"/>
      <c r="D35" s="53"/>
      <c r="E35" s="53"/>
      <c r="F35" s="53"/>
      <c r="G35" s="61"/>
      <c r="H35" s="61"/>
      <c r="I35" s="61"/>
      <c r="J35" s="61"/>
      <c r="K35" s="61"/>
    </row>
    <row r="36">
      <c r="B36" s="9" t="s">
        <v>7</v>
      </c>
      <c r="C36" s="47">
        <v>211.30000000000001</v>
      </c>
      <c r="D36" s="62">
        <v>133.30000000000001</v>
      </c>
      <c r="E36" s="62">
        <v>123.7</v>
      </c>
      <c r="F36" s="47">
        <f t="shared" ref="F36:F39" si="35">D36-E36</f>
        <v>9.6000000000000085</v>
      </c>
    </row>
    <row r="37">
      <c r="B37" s="9" t="s">
        <v>36</v>
      </c>
      <c r="C37" s="47">
        <v>1630</v>
      </c>
      <c r="D37" s="62">
        <v>1391.0999999999999</v>
      </c>
      <c r="E37" s="62">
        <v>1346.7</v>
      </c>
      <c r="F37" s="47">
        <f t="shared" si="35"/>
        <v>44.399999999999864</v>
      </c>
    </row>
    <row r="38">
      <c r="B38" s="9" t="s">
        <v>37</v>
      </c>
      <c r="C38" s="47">
        <v>1523</v>
      </c>
      <c r="D38" s="62">
        <v>1300</v>
      </c>
      <c r="E38" s="62">
        <v>1151.7</v>
      </c>
      <c r="F38" s="47">
        <f t="shared" si="35"/>
        <v>148.29999999999995</v>
      </c>
    </row>
    <row r="39">
      <c r="B39" s="9" t="s">
        <v>38</v>
      </c>
      <c r="C39" s="47">
        <v>1573</v>
      </c>
      <c r="D39" s="62">
        <v>744.5</v>
      </c>
      <c r="E39" s="62">
        <v>716.70000000000005</v>
      </c>
      <c r="F39" s="47">
        <f t="shared" si="35"/>
        <v>27.799999999999955</v>
      </c>
    </row>
    <row r="40">
      <c r="B40" s="50" t="s">
        <v>66</v>
      </c>
      <c r="C40" s="51">
        <f>SUM(C36:C39)</f>
        <v>4937.3000000000002</v>
      </c>
      <c r="D40" s="51">
        <f>SUM(D36:D39)</f>
        <v>3568.8999999999996</v>
      </c>
      <c r="E40" s="51">
        <f t="shared" ref="E40:F47" si="36">SUM(E36:E39)</f>
        <v>3338.8000000000002</v>
      </c>
      <c r="F40" s="51">
        <f t="shared" si="36"/>
        <v>230.0999999999998</v>
      </c>
    </row>
    <row r="41">
      <c r="B41" s="57" t="s">
        <v>70</v>
      </c>
      <c r="C41" s="58"/>
      <c r="D41" s="53"/>
      <c r="E41" s="53"/>
      <c r="F41" s="53"/>
    </row>
    <row r="42">
      <c r="B42" s="9" t="s">
        <v>7</v>
      </c>
      <c r="C42" s="47">
        <v>0</v>
      </c>
      <c r="D42" s="60"/>
      <c r="E42" s="60"/>
      <c r="F42" s="47">
        <f t="shared" ref="F42:F46" si="37">D42-E42</f>
        <v>0</v>
      </c>
    </row>
    <row r="43" ht="14.4" customHeight="1">
      <c r="B43" s="9" t="s">
        <v>71</v>
      </c>
      <c r="C43" s="47">
        <v>2023</v>
      </c>
      <c r="D43" s="45">
        <v>1726.2</v>
      </c>
      <c r="E43" s="45">
        <v>1467.3</v>
      </c>
      <c r="F43" s="47">
        <f t="shared" si="37"/>
        <v>258.90000000000009</v>
      </c>
      <c r="G43" s="63"/>
      <c r="H43" s="59"/>
      <c r="I43" s="59"/>
      <c r="J43" s="59"/>
      <c r="K43" s="59"/>
    </row>
    <row r="44">
      <c r="B44" s="9" t="s">
        <v>32</v>
      </c>
      <c r="C44" s="47">
        <v>851.89999999999998</v>
      </c>
      <c r="D44" s="45">
        <v>876.5</v>
      </c>
      <c r="E44" s="45">
        <v>844.5</v>
      </c>
      <c r="F44" s="47">
        <f t="shared" si="37"/>
        <v>32</v>
      </c>
      <c r="G44" s="63"/>
      <c r="H44" s="59"/>
      <c r="I44" s="59"/>
      <c r="J44" s="59"/>
      <c r="K44" s="59"/>
    </row>
    <row r="45">
      <c r="B45" s="9" t="s">
        <v>33</v>
      </c>
      <c r="C45" s="47">
        <v>1617</v>
      </c>
      <c r="D45" s="45">
        <v>1653.5999999999999</v>
      </c>
      <c r="E45" s="45">
        <v>1514.5</v>
      </c>
      <c r="F45" s="47">
        <f t="shared" si="37"/>
        <v>139.09999999999991</v>
      </c>
      <c r="G45" s="63"/>
      <c r="H45" s="59"/>
      <c r="I45" s="59"/>
      <c r="J45" s="59"/>
      <c r="K45" s="59"/>
    </row>
    <row r="46">
      <c r="B46" s="9" t="s">
        <v>34</v>
      </c>
      <c r="C46" s="47">
        <v>850</v>
      </c>
      <c r="D46" s="45">
        <v>187.80000000000001</v>
      </c>
      <c r="E46" s="45">
        <v>159.59999999999999</v>
      </c>
      <c r="F46" s="47">
        <f t="shared" si="37"/>
        <v>28.200000000000017</v>
      </c>
      <c r="G46" s="63"/>
      <c r="H46" s="59"/>
      <c r="I46" s="59"/>
      <c r="J46" s="59"/>
      <c r="K46" s="59"/>
    </row>
    <row r="47">
      <c r="B47" s="50" t="s">
        <v>66</v>
      </c>
      <c r="C47" s="51">
        <f>SUM(C42:C46)</f>
        <v>5341.8999999999996</v>
      </c>
      <c r="D47" s="51">
        <f>SUM(D43:D46)</f>
        <v>4444.0999999999995</v>
      </c>
      <c r="E47" s="51">
        <f t="shared" si="36"/>
        <v>3985.9000000000001</v>
      </c>
      <c r="F47" s="51">
        <f t="shared" si="36"/>
        <v>458.20000000000005</v>
      </c>
      <c r="G47" s="59"/>
      <c r="H47" s="59"/>
      <c r="I47" s="59"/>
      <c r="J47" s="59"/>
      <c r="K47" s="59"/>
    </row>
    <row r="48">
      <c r="B48" s="57" t="s">
        <v>72</v>
      </c>
      <c r="C48" s="58"/>
      <c r="D48" s="53"/>
      <c r="E48" s="53"/>
      <c r="F48" s="53"/>
    </row>
    <row r="49">
      <c r="B49" s="9" t="s">
        <v>7</v>
      </c>
      <c r="C49" s="47">
        <v>1103</v>
      </c>
      <c r="D49" s="60"/>
      <c r="E49" s="60"/>
      <c r="F49" s="47">
        <f t="shared" ref="F49:F52" si="38">D49-E49</f>
        <v>0</v>
      </c>
    </row>
    <row r="50">
      <c r="B50" s="9" t="s">
        <v>40</v>
      </c>
      <c r="C50" s="47">
        <v>1177.7</v>
      </c>
      <c r="D50" s="45">
        <v>843.08000000000004</v>
      </c>
      <c r="E50" s="45">
        <v>851.50999999999999</v>
      </c>
      <c r="F50" s="47">
        <f t="shared" si="38"/>
        <v>-8.42999999999995</v>
      </c>
    </row>
    <row r="51">
      <c r="B51" s="9" t="s">
        <v>41</v>
      </c>
      <c r="C51" s="47">
        <v>1082</v>
      </c>
      <c r="D51" s="45">
        <v>775.89999999999998</v>
      </c>
      <c r="E51" s="45">
        <v>783.64999999999998</v>
      </c>
      <c r="F51" s="47">
        <f t="shared" si="38"/>
        <v>-7.75</v>
      </c>
    </row>
    <row r="52">
      <c r="B52" s="9" t="s">
        <v>42</v>
      </c>
      <c r="C52" s="47">
        <v>779</v>
      </c>
      <c r="D52" s="45">
        <v>168.94</v>
      </c>
      <c r="E52" s="45">
        <v>170.62</v>
      </c>
      <c r="F52" s="47">
        <f t="shared" si="38"/>
        <v>-1.6800000000000068</v>
      </c>
    </row>
    <row r="53">
      <c r="B53" s="50" t="s">
        <v>13</v>
      </c>
      <c r="C53" s="51">
        <f>SUM(C49:C52)</f>
        <v>4141.6999999999998</v>
      </c>
      <c r="D53" s="51">
        <f>SUM(D50:D52)</f>
        <v>1787.9200000000001</v>
      </c>
      <c r="E53" s="51">
        <f t="shared" ref="E53:F53" si="39">SUM(E50:E52)</f>
        <v>1805.7799999999997</v>
      </c>
      <c r="F53" s="51">
        <f t="shared" si="39"/>
        <v>-17.859999999999957</v>
      </c>
    </row>
    <row r="54">
      <c r="B54" s="57" t="s">
        <v>73</v>
      </c>
      <c r="C54" s="58"/>
      <c r="D54" s="53"/>
      <c r="E54" s="53"/>
      <c r="F54" s="53"/>
    </row>
    <row r="55">
      <c r="B55" s="9" t="s">
        <v>7</v>
      </c>
      <c r="C55" s="47">
        <v>423</v>
      </c>
      <c r="D55" s="45">
        <v>0</v>
      </c>
      <c r="E55" s="45">
        <v>0</v>
      </c>
      <c r="F55" s="47">
        <f t="shared" ref="F55:F59" si="40">D55-E55</f>
        <v>0</v>
      </c>
    </row>
    <row r="56">
      <c r="B56" s="9" t="s">
        <v>45</v>
      </c>
      <c r="C56" s="47">
        <v>1050</v>
      </c>
      <c r="D56" s="45">
        <v>0</v>
      </c>
      <c r="E56" s="45">
        <v>109.5</v>
      </c>
      <c r="F56" s="47">
        <f t="shared" si="40"/>
        <v>-109.5</v>
      </c>
    </row>
    <row r="57">
      <c r="B57" s="9" t="s">
        <v>46</v>
      </c>
      <c r="C57" s="47">
        <v>850</v>
      </c>
      <c r="D57" s="45">
        <v>0</v>
      </c>
      <c r="E57" s="45">
        <f>42470.96/1000</f>
        <v>42.470959999999998</v>
      </c>
      <c r="F57" s="47">
        <f t="shared" si="40"/>
        <v>-42.470959999999998</v>
      </c>
    </row>
    <row r="58">
      <c r="B58" s="9" t="s">
        <v>47</v>
      </c>
      <c r="C58" s="47">
        <v>50</v>
      </c>
      <c r="D58" s="45">
        <v>0</v>
      </c>
      <c r="E58" s="45">
        <v>0</v>
      </c>
      <c r="F58" s="47">
        <f t="shared" si="40"/>
        <v>0</v>
      </c>
    </row>
    <row r="59">
      <c r="B59" s="9" t="s">
        <v>48</v>
      </c>
      <c r="C59" s="47">
        <v>1258</v>
      </c>
      <c r="D59" s="45">
        <f>259835.89/1000</f>
        <v>259.83589000000001</v>
      </c>
      <c r="E59" s="45">
        <f>261257.45/1000</f>
        <v>261.25745000000001</v>
      </c>
      <c r="F59" s="47">
        <f t="shared" si="40"/>
        <v>-1.4215599999999995</v>
      </c>
    </row>
    <row r="60">
      <c r="B60" s="50" t="s">
        <v>66</v>
      </c>
      <c r="C60" s="51">
        <f>SUM(C55:C59)</f>
        <v>3631</v>
      </c>
      <c r="D60" s="51">
        <f t="shared" ref="D60:F60" si="41">SUM(D55:D59)</f>
        <v>259.83589000000001</v>
      </c>
      <c r="E60" s="51">
        <f t="shared" si="41"/>
        <v>413.22841</v>
      </c>
      <c r="F60" s="51">
        <f t="shared" si="41"/>
        <v>-153.39251999999999</v>
      </c>
    </row>
    <row r="61">
      <c r="B61" s="52" t="s">
        <v>74</v>
      </c>
      <c r="C61" s="53"/>
      <c r="D61" s="53"/>
      <c r="E61" s="53"/>
      <c r="F61" s="53"/>
    </row>
    <row r="62">
      <c r="B62" s="9" t="s">
        <v>7</v>
      </c>
      <c r="C62" s="47">
        <v>2155</v>
      </c>
      <c r="D62" s="45">
        <v>2095.3000000000002</v>
      </c>
      <c r="E62" s="45">
        <v>2132</v>
      </c>
      <c r="F62" s="47">
        <f t="shared" ref="F62:F65" si="42">D62-E62</f>
        <v>-36.699999999999818</v>
      </c>
    </row>
    <row r="63">
      <c r="B63" s="9" t="s">
        <v>52</v>
      </c>
      <c r="C63" s="47">
        <v>785</v>
      </c>
      <c r="D63" s="45">
        <v>669.70000000000005</v>
      </c>
      <c r="E63" s="45">
        <v>0</v>
      </c>
      <c r="F63" s="47">
        <f t="shared" si="42"/>
        <v>669.70000000000005</v>
      </c>
    </row>
    <row r="64">
      <c r="B64" s="9" t="s">
        <v>53</v>
      </c>
      <c r="C64" s="47">
        <v>870</v>
      </c>
      <c r="D64" s="45">
        <v>742.70000000000005</v>
      </c>
      <c r="E64" s="45">
        <v>586</v>
      </c>
      <c r="F64" s="47">
        <f t="shared" si="42"/>
        <v>156.70000000000005</v>
      </c>
    </row>
    <row r="65">
      <c r="B65" s="9" t="s">
        <v>54</v>
      </c>
      <c r="C65" s="47">
        <v>787</v>
      </c>
      <c r="D65" s="45">
        <v>670.29999999999995</v>
      </c>
      <c r="E65" s="45">
        <v>678.5</v>
      </c>
      <c r="F65" s="47">
        <f t="shared" si="42"/>
        <v>-8.2000000000000455</v>
      </c>
    </row>
    <row r="66">
      <c r="B66" s="56" t="s">
        <v>66</v>
      </c>
      <c r="C66" s="51">
        <f>SUM(C62:C65)</f>
        <v>4597</v>
      </c>
      <c r="D66" s="51">
        <f t="shared" ref="D66:F66" si="43">SUM(D62:D65)</f>
        <v>4178</v>
      </c>
      <c r="E66" s="51">
        <f t="shared" si="43"/>
        <v>3396.5</v>
      </c>
      <c r="F66" s="51">
        <f t="shared" si="43"/>
        <v>781.50000000000023</v>
      </c>
    </row>
    <row r="67">
      <c r="B67" s="64" t="s">
        <v>75</v>
      </c>
      <c r="C67" s="65">
        <f>C66+C23+C40+C34+C47+C53+C27+C60+C11+C16</f>
        <v>42511.399999999994</v>
      </c>
      <c r="D67" s="65">
        <f>D66+D23+D40+D34+D47+D53+D27+D60+D11+D16</f>
        <v>28323.07589</v>
      </c>
      <c r="E67" s="65">
        <f>E66+E23+E40+E34+E47+E53+E27+E60+E11+E16</f>
        <v>25102.238410000002</v>
      </c>
      <c r="F67" s="65">
        <f>F66+F23+F40+F34+F47+F53+F27+F60+F11+F16</f>
        <v>3220.8374800000001</v>
      </c>
    </row>
    <row r="69">
      <c r="D69" s="66"/>
      <c r="F69" s="67">
        <f>C67-E67</f>
        <v>17409.161589999992</v>
      </c>
      <c r="G69" t="s">
        <v>76</v>
      </c>
    </row>
  </sheetData>
  <mergeCells count="5">
    <mergeCell ref="B3:B4"/>
    <mergeCell ref="C3:C4"/>
    <mergeCell ref="D3:D4"/>
    <mergeCell ref="E3:E4"/>
    <mergeCell ref="F3:F4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ONLYOFFICE/8.1.1.27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Alexandru</dc:creator>
  <cp:revision>1</cp:revision>
  <dcterms:created xsi:type="dcterms:W3CDTF">2015-06-05T18:17:20Z</dcterms:created>
  <dcterms:modified xsi:type="dcterms:W3CDTF">2024-10-17T10:28:42Z</dcterms:modified>
</cp:coreProperties>
</file>