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u\Desktop\tENDER\Mese Calculator\"/>
    </mc:Choice>
  </mc:AlternateContent>
  <bookViews>
    <workbookView xWindow="0" yWindow="0" windowWidth="28800" windowHeight="12435" tabRatio="788"/>
  </bookViews>
  <sheets>
    <sheet name="контракт" sheetId="10" r:id="rId1"/>
    <sheet name="1" sheetId="49" r:id="rId2"/>
    <sheet name="2" sheetId="48" r:id="rId3"/>
    <sheet name="3" sheetId="50" r:id="rId4"/>
    <sheet name="4" sheetId="51" r:id="rId5"/>
    <sheet name="5" sheetId="52" r:id="rId6"/>
    <sheet name="6" sheetId="53" r:id="rId7"/>
    <sheet name="7" sheetId="54" r:id="rId8"/>
  </sheets>
  <definedNames>
    <definedName name="_xlnm._FilterDatabase" localSheetId="1" hidden="1">'1'!$F$1:$F$154</definedName>
    <definedName name="_xlnm._FilterDatabase" localSheetId="2" hidden="1">'2'!$F$1:$F$143</definedName>
    <definedName name="_xlnm._FilterDatabase" localSheetId="3" hidden="1">'3'!$F$1:$F$143</definedName>
    <definedName name="_xlnm._FilterDatabase" localSheetId="4" hidden="1">'4'!$F$1:$F$143</definedName>
    <definedName name="_xlnm._FilterDatabase" localSheetId="5" hidden="1">'5'!$F$1:$F$143</definedName>
    <definedName name="_xlnm._FilterDatabase" localSheetId="6" hidden="1">'6'!$F$1:$F$143</definedName>
    <definedName name="_xlnm._FilterDatabase" localSheetId="7" hidden="1">'7'!$F$1:$F$143</definedName>
    <definedName name="_xlnm.Print_Area" localSheetId="0">контракт!$A$1:$H$28</definedName>
  </definedNames>
  <calcPr calcId="162913"/>
</workbook>
</file>

<file path=xl/calcChain.xml><?xml version="1.0" encoding="utf-8"?>
<calcChain xmlns="http://schemas.openxmlformats.org/spreadsheetml/2006/main">
  <c r="B4" i="48" l="1"/>
  <c r="G13" i="10"/>
  <c r="B5" i="48"/>
  <c r="H13" i="10"/>
  <c r="F152" i="49"/>
  <c r="B4" i="49"/>
  <c r="H150" i="49" l="1"/>
  <c r="F81" i="49" l="1"/>
  <c r="F39" i="48"/>
  <c r="F91" i="49"/>
  <c r="F90" i="49"/>
  <c r="F65" i="49"/>
  <c r="F71" i="49"/>
  <c r="F74" i="49"/>
  <c r="F86" i="49"/>
  <c r="F85" i="49"/>
  <c r="F84" i="49"/>
  <c r="F83" i="49"/>
  <c r="F82" i="49"/>
  <c r="F80" i="49"/>
  <c r="F79" i="49"/>
  <c r="F78" i="49"/>
  <c r="F136" i="48"/>
  <c r="F135" i="48"/>
  <c r="F134" i="48"/>
  <c r="F133" i="48"/>
  <c r="F132" i="48"/>
  <c r="F131" i="48"/>
  <c r="F130" i="48"/>
  <c r="F129" i="48"/>
  <c r="F128" i="48"/>
  <c r="F127" i="48"/>
  <c r="F126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09" i="48"/>
  <c r="F108" i="48"/>
  <c r="F107" i="48"/>
  <c r="F106" i="48"/>
  <c r="F105" i="48"/>
  <c r="F103" i="48"/>
  <c r="F102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3" i="48"/>
  <c r="F82" i="48"/>
  <c r="F81" i="48"/>
  <c r="F80" i="48"/>
  <c r="F79" i="48"/>
  <c r="F78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2" i="48"/>
  <c r="F61" i="48"/>
  <c r="F60" i="48"/>
  <c r="F59" i="48"/>
  <c r="F58" i="48"/>
  <c r="F57" i="48"/>
  <c r="F56" i="48"/>
  <c r="F55" i="48"/>
  <c r="F53" i="48"/>
  <c r="F52" i="48"/>
  <c r="F48" i="48"/>
  <c r="F47" i="48"/>
  <c r="F46" i="48"/>
  <c r="F45" i="48"/>
  <c r="F44" i="48"/>
  <c r="F43" i="48"/>
  <c r="F41" i="48"/>
  <c r="F37" i="48"/>
  <c r="F36" i="48"/>
  <c r="F35" i="48"/>
  <c r="F34" i="48"/>
  <c r="F33" i="48"/>
  <c r="F30" i="48"/>
  <c r="F29" i="48"/>
  <c r="F28" i="48"/>
  <c r="F27" i="48"/>
  <c r="F26" i="48"/>
  <c r="F25" i="48"/>
  <c r="F24" i="48"/>
  <c r="F23" i="48"/>
  <c r="B20" i="48"/>
  <c r="F20" i="48" s="1"/>
  <c r="B19" i="48"/>
  <c r="F19" i="48" s="1"/>
  <c r="B18" i="48"/>
  <c r="F18" i="48" s="1"/>
  <c r="B17" i="48"/>
  <c r="F17" i="48" s="1"/>
  <c r="B16" i="48"/>
  <c r="F16" i="48" s="1"/>
  <c r="F15" i="48"/>
  <c r="F14" i="48"/>
  <c r="F13" i="48"/>
  <c r="F12" i="48"/>
  <c r="F11" i="48"/>
  <c r="F10" i="48"/>
  <c r="B7" i="48"/>
  <c r="F7" i="48" s="1"/>
  <c r="F6" i="48"/>
  <c r="F5" i="48"/>
  <c r="F4" i="48"/>
  <c r="B7" i="49"/>
  <c r="F7" i="49" s="1"/>
  <c r="B20" i="54"/>
  <c r="F20" i="54" s="1"/>
  <c r="B19" i="54"/>
  <c r="F19" i="54"/>
  <c r="B18" i="54"/>
  <c r="F18" i="54" s="1"/>
  <c r="B17" i="54"/>
  <c r="F17" i="54" s="1"/>
  <c r="B16" i="54"/>
  <c r="F16" i="54" s="1"/>
  <c r="F15" i="54"/>
  <c r="F14" i="54"/>
  <c r="F13" i="54"/>
  <c r="F12" i="54"/>
  <c r="F11" i="54"/>
  <c r="F10" i="54"/>
  <c r="B7" i="54"/>
  <c r="F7" i="54" s="1"/>
  <c r="F6" i="54"/>
  <c r="F5" i="54"/>
  <c r="F4" i="54"/>
  <c r="B20" i="53"/>
  <c r="F20" i="53"/>
  <c r="B19" i="53"/>
  <c r="F19" i="53" s="1"/>
  <c r="B18" i="53"/>
  <c r="F18" i="53"/>
  <c r="B17" i="53"/>
  <c r="F17" i="53" s="1"/>
  <c r="B16" i="53"/>
  <c r="F16" i="53" s="1"/>
  <c r="F15" i="53"/>
  <c r="F14" i="53"/>
  <c r="F13" i="53"/>
  <c r="F12" i="53"/>
  <c r="F11" i="53"/>
  <c r="F10" i="53"/>
  <c r="B7" i="53"/>
  <c r="F7" i="53" s="1"/>
  <c r="F6" i="53"/>
  <c r="F5" i="53"/>
  <c r="F4" i="53"/>
  <c r="B20" i="52"/>
  <c r="F20" i="52" s="1"/>
  <c r="B19" i="52"/>
  <c r="F19" i="52" s="1"/>
  <c r="B18" i="52"/>
  <c r="F18" i="52" s="1"/>
  <c r="B17" i="52"/>
  <c r="F17" i="52" s="1"/>
  <c r="B16" i="52"/>
  <c r="F16" i="52" s="1"/>
  <c r="F15" i="52"/>
  <c r="F14" i="52"/>
  <c r="F13" i="52"/>
  <c r="F12" i="52"/>
  <c r="F11" i="52"/>
  <c r="F10" i="52"/>
  <c r="B7" i="52"/>
  <c r="F7" i="52" s="1"/>
  <c r="F6" i="52"/>
  <c r="F5" i="52"/>
  <c r="F4" i="52"/>
  <c r="B20" i="51"/>
  <c r="F20" i="51" s="1"/>
  <c r="B19" i="51"/>
  <c r="F19" i="51" s="1"/>
  <c r="B18" i="51"/>
  <c r="F18" i="51"/>
  <c r="B17" i="51"/>
  <c r="F17" i="51" s="1"/>
  <c r="B16" i="51"/>
  <c r="F16" i="51"/>
  <c r="F15" i="51"/>
  <c r="F14" i="51"/>
  <c r="F13" i="51"/>
  <c r="F12" i="51"/>
  <c r="F11" i="51"/>
  <c r="F10" i="51"/>
  <c r="B7" i="51"/>
  <c r="F7" i="51" s="1"/>
  <c r="F6" i="51"/>
  <c r="F5" i="51"/>
  <c r="F4" i="51"/>
  <c r="B20" i="50"/>
  <c r="F20" i="50" s="1"/>
  <c r="B19" i="50"/>
  <c r="F19" i="50" s="1"/>
  <c r="B18" i="50"/>
  <c r="F18" i="50" s="1"/>
  <c r="B17" i="50"/>
  <c r="F17" i="50" s="1"/>
  <c r="B16" i="50"/>
  <c r="F16" i="50"/>
  <c r="F15" i="50"/>
  <c r="F14" i="50"/>
  <c r="F13" i="50"/>
  <c r="F12" i="50"/>
  <c r="F11" i="50"/>
  <c r="F10" i="50"/>
  <c r="B7" i="50"/>
  <c r="F7" i="50" s="1"/>
  <c r="F6" i="50"/>
  <c r="F5" i="50"/>
  <c r="F4" i="50"/>
  <c r="B20" i="49"/>
  <c r="F20" i="49"/>
  <c r="B19" i="49"/>
  <c r="F19" i="49" s="1"/>
  <c r="B18" i="49"/>
  <c r="F18" i="49" s="1"/>
  <c r="B17" i="49"/>
  <c r="F17" i="49" s="1"/>
  <c r="B16" i="49"/>
  <c r="F16" i="49" s="1"/>
  <c r="F15" i="49"/>
  <c r="F14" i="49"/>
  <c r="F13" i="49"/>
  <c r="F12" i="49"/>
  <c r="F11" i="49"/>
  <c r="F10" i="49"/>
  <c r="F6" i="49"/>
  <c r="F5" i="49"/>
  <c r="F4" i="49"/>
  <c r="F136" i="54"/>
  <c r="F135" i="54"/>
  <c r="F134" i="54"/>
  <c r="F133" i="54"/>
  <c r="F132" i="54"/>
  <c r="F131" i="54"/>
  <c r="F130" i="54"/>
  <c r="F129" i="54"/>
  <c r="F128" i="54"/>
  <c r="F127" i="54"/>
  <c r="F126" i="54"/>
  <c r="F124" i="54"/>
  <c r="F123" i="54"/>
  <c r="F122" i="54"/>
  <c r="F121" i="54"/>
  <c r="F120" i="54"/>
  <c r="F119" i="54"/>
  <c r="F118" i="54"/>
  <c r="F117" i="54"/>
  <c r="F116" i="54"/>
  <c r="F115" i="54"/>
  <c r="F114" i="54"/>
  <c r="F113" i="54"/>
  <c r="F112" i="54"/>
  <c r="F111" i="54"/>
  <c r="F109" i="54"/>
  <c r="F108" i="54"/>
  <c r="F107" i="54"/>
  <c r="F106" i="54"/>
  <c r="F105" i="54"/>
  <c r="F103" i="54"/>
  <c r="F102" i="54"/>
  <c r="F99" i="54"/>
  <c r="F98" i="54"/>
  <c r="F97" i="54"/>
  <c r="F96" i="54"/>
  <c r="F95" i="54"/>
  <c r="F94" i="54"/>
  <c r="F93" i="54"/>
  <c r="F92" i="54"/>
  <c r="F91" i="54"/>
  <c r="F90" i="54"/>
  <c r="F89" i="54"/>
  <c r="F88" i="54"/>
  <c r="F87" i="54"/>
  <c r="F86" i="54"/>
  <c r="F83" i="54"/>
  <c r="F82" i="54"/>
  <c r="F81" i="54"/>
  <c r="F80" i="54"/>
  <c r="F79" i="54"/>
  <c r="F78" i="54"/>
  <c r="F76" i="54"/>
  <c r="F75" i="54"/>
  <c r="F74" i="54"/>
  <c r="F73" i="54"/>
  <c r="F72" i="54"/>
  <c r="F71" i="54"/>
  <c r="F70" i="54"/>
  <c r="F69" i="54"/>
  <c r="F68" i="54"/>
  <c r="F67" i="54"/>
  <c r="F66" i="54"/>
  <c r="F65" i="54"/>
  <c r="F62" i="54"/>
  <c r="F61" i="54"/>
  <c r="F60" i="54"/>
  <c r="F59" i="54"/>
  <c r="F58" i="54"/>
  <c r="F57" i="54"/>
  <c r="F56" i="54"/>
  <c r="F55" i="54"/>
  <c r="F53" i="54"/>
  <c r="F52" i="54"/>
  <c r="F48" i="54"/>
  <c r="F47" i="54"/>
  <c r="F46" i="54"/>
  <c r="F45" i="54"/>
  <c r="F44" i="54"/>
  <c r="F43" i="54"/>
  <c r="F41" i="54"/>
  <c r="F39" i="54"/>
  <c r="F37" i="54"/>
  <c r="F36" i="54"/>
  <c r="F35" i="54"/>
  <c r="F34" i="54"/>
  <c r="F33" i="54"/>
  <c r="F30" i="54"/>
  <c r="F29" i="54"/>
  <c r="F28" i="54"/>
  <c r="F27" i="54"/>
  <c r="F26" i="54"/>
  <c r="F25" i="54"/>
  <c r="F24" i="54"/>
  <c r="F23" i="54"/>
  <c r="F136" i="53"/>
  <c r="F135" i="53"/>
  <c r="F134" i="53"/>
  <c r="F133" i="53"/>
  <c r="F132" i="53"/>
  <c r="F131" i="53"/>
  <c r="F130" i="53"/>
  <c r="F129" i="53"/>
  <c r="F128" i="53"/>
  <c r="F127" i="53"/>
  <c r="F126" i="53"/>
  <c r="F124" i="53"/>
  <c r="F123" i="53"/>
  <c r="F122" i="53"/>
  <c r="F121" i="53"/>
  <c r="F120" i="53"/>
  <c r="F119" i="53"/>
  <c r="F118" i="53"/>
  <c r="F117" i="53"/>
  <c r="F116" i="53"/>
  <c r="F115" i="53"/>
  <c r="F114" i="53"/>
  <c r="F113" i="53"/>
  <c r="F112" i="53"/>
  <c r="F111" i="53"/>
  <c r="F109" i="53"/>
  <c r="F108" i="53"/>
  <c r="F107" i="53"/>
  <c r="F106" i="53"/>
  <c r="F105" i="53"/>
  <c r="F103" i="53"/>
  <c r="F102" i="53"/>
  <c r="F99" i="53"/>
  <c r="F98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3" i="53"/>
  <c r="F82" i="53"/>
  <c r="F81" i="53"/>
  <c r="F80" i="53"/>
  <c r="F79" i="53"/>
  <c r="F78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2" i="53"/>
  <c r="F61" i="53"/>
  <c r="F60" i="53"/>
  <c r="F59" i="53"/>
  <c r="F58" i="53"/>
  <c r="F57" i="53"/>
  <c r="F56" i="53"/>
  <c r="F55" i="53"/>
  <c r="F53" i="53"/>
  <c r="F52" i="53"/>
  <c r="F48" i="53"/>
  <c r="F47" i="53"/>
  <c r="F46" i="53"/>
  <c r="F45" i="53"/>
  <c r="F44" i="53"/>
  <c r="F43" i="53"/>
  <c r="F41" i="53"/>
  <c r="F39" i="53"/>
  <c r="F37" i="53"/>
  <c r="F36" i="53"/>
  <c r="F35" i="53"/>
  <c r="F34" i="53"/>
  <c r="F33" i="53"/>
  <c r="F30" i="53"/>
  <c r="F29" i="53"/>
  <c r="F28" i="53"/>
  <c r="F27" i="53"/>
  <c r="F26" i="53"/>
  <c r="F25" i="53"/>
  <c r="F24" i="53"/>
  <c r="F23" i="53"/>
  <c r="F136" i="52"/>
  <c r="F135" i="52"/>
  <c r="F134" i="52"/>
  <c r="F133" i="52"/>
  <c r="F132" i="52"/>
  <c r="F131" i="52"/>
  <c r="F130" i="52"/>
  <c r="F129" i="52"/>
  <c r="F128" i="52"/>
  <c r="F127" i="52"/>
  <c r="F126" i="52"/>
  <c r="F124" i="52"/>
  <c r="F123" i="52"/>
  <c r="F122" i="52"/>
  <c r="F121" i="52"/>
  <c r="F120" i="52"/>
  <c r="F119" i="52"/>
  <c r="F118" i="52"/>
  <c r="F117" i="52"/>
  <c r="F116" i="52"/>
  <c r="F115" i="52"/>
  <c r="F114" i="52"/>
  <c r="F113" i="52"/>
  <c r="F112" i="52"/>
  <c r="F111" i="52"/>
  <c r="F109" i="52"/>
  <c r="F108" i="52"/>
  <c r="F107" i="52"/>
  <c r="F106" i="52"/>
  <c r="F105" i="52"/>
  <c r="F103" i="52"/>
  <c r="F102" i="52"/>
  <c r="F99" i="52"/>
  <c r="F98" i="52"/>
  <c r="F97" i="52"/>
  <c r="F96" i="52"/>
  <c r="F95" i="52"/>
  <c r="F94" i="52"/>
  <c r="F93" i="52"/>
  <c r="F92" i="52"/>
  <c r="F91" i="52"/>
  <c r="F90" i="52"/>
  <c r="F89" i="52"/>
  <c r="F88" i="52"/>
  <c r="F87" i="52"/>
  <c r="F86" i="52"/>
  <c r="F83" i="52"/>
  <c r="F82" i="52"/>
  <c r="F81" i="52"/>
  <c r="F80" i="52"/>
  <c r="F79" i="52"/>
  <c r="F78" i="52"/>
  <c r="F76" i="52"/>
  <c r="F75" i="52"/>
  <c r="F74" i="52"/>
  <c r="F73" i="52"/>
  <c r="F72" i="52"/>
  <c r="F71" i="52"/>
  <c r="F70" i="52"/>
  <c r="F69" i="52"/>
  <c r="F68" i="52"/>
  <c r="F67" i="52"/>
  <c r="F66" i="52"/>
  <c r="F65" i="52"/>
  <c r="F62" i="52"/>
  <c r="F61" i="52"/>
  <c r="F60" i="52"/>
  <c r="F59" i="52"/>
  <c r="F58" i="52"/>
  <c r="F57" i="52"/>
  <c r="F56" i="52"/>
  <c r="F55" i="52"/>
  <c r="F53" i="52"/>
  <c r="F52" i="52"/>
  <c r="F48" i="52"/>
  <c r="F47" i="52"/>
  <c r="F46" i="52"/>
  <c r="F45" i="52"/>
  <c r="F44" i="52"/>
  <c r="F43" i="52"/>
  <c r="F41" i="52"/>
  <c r="F39" i="52"/>
  <c r="F37" i="52"/>
  <c r="F36" i="52"/>
  <c r="F35" i="52"/>
  <c r="F34" i="52"/>
  <c r="F33" i="52"/>
  <c r="F30" i="52"/>
  <c r="F29" i="52"/>
  <c r="F28" i="52"/>
  <c r="F27" i="52"/>
  <c r="F26" i="52"/>
  <c r="F25" i="52"/>
  <c r="F24" i="52"/>
  <c r="F23" i="52"/>
  <c r="F136" i="51"/>
  <c r="F135" i="51"/>
  <c r="F134" i="51"/>
  <c r="F133" i="51"/>
  <c r="F132" i="51"/>
  <c r="F131" i="51"/>
  <c r="F130" i="51"/>
  <c r="F129" i="51"/>
  <c r="F128" i="51"/>
  <c r="F127" i="51"/>
  <c r="F126" i="51"/>
  <c r="F124" i="51"/>
  <c r="F123" i="51"/>
  <c r="F122" i="51"/>
  <c r="F121" i="51"/>
  <c r="F120" i="51"/>
  <c r="F119" i="51"/>
  <c r="F118" i="51"/>
  <c r="F117" i="51"/>
  <c r="F116" i="51"/>
  <c r="F115" i="51"/>
  <c r="F114" i="51"/>
  <c r="F113" i="51"/>
  <c r="F112" i="51"/>
  <c r="F111" i="51"/>
  <c r="F109" i="51"/>
  <c r="F108" i="51"/>
  <c r="F107" i="51"/>
  <c r="F106" i="51"/>
  <c r="F105" i="51"/>
  <c r="F103" i="51"/>
  <c r="F102" i="51"/>
  <c r="F99" i="51"/>
  <c r="F98" i="51"/>
  <c r="F97" i="51"/>
  <c r="F96" i="51"/>
  <c r="F95" i="51"/>
  <c r="F94" i="51"/>
  <c r="F93" i="51"/>
  <c r="F92" i="51"/>
  <c r="F91" i="51"/>
  <c r="F90" i="51"/>
  <c r="F89" i="51"/>
  <c r="F88" i="51"/>
  <c r="F87" i="51"/>
  <c r="F86" i="51"/>
  <c r="F83" i="51"/>
  <c r="F82" i="51"/>
  <c r="F81" i="51"/>
  <c r="F80" i="51"/>
  <c r="F79" i="51"/>
  <c r="F78" i="51"/>
  <c r="F76" i="51"/>
  <c r="F75" i="51"/>
  <c r="F74" i="51"/>
  <c r="F73" i="51"/>
  <c r="F72" i="51"/>
  <c r="F71" i="51"/>
  <c r="F70" i="51"/>
  <c r="F69" i="51"/>
  <c r="F68" i="51"/>
  <c r="F67" i="51"/>
  <c r="F66" i="51"/>
  <c r="F65" i="51"/>
  <c r="F62" i="51"/>
  <c r="F61" i="51"/>
  <c r="F60" i="51"/>
  <c r="F59" i="51"/>
  <c r="F58" i="51"/>
  <c r="F57" i="51"/>
  <c r="F56" i="51"/>
  <c r="F55" i="51"/>
  <c r="F53" i="51"/>
  <c r="F52" i="51"/>
  <c r="F48" i="51"/>
  <c r="F47" i="51"/>
  <c r="F46" i="51"/>
  <c r="F45" i="51"/>
  <c r="F44" i="51"/>
  <c r="F43" i="51"/>
  <c r="F41" i="51"/>
  <c r="F39" i="51"/>
  <c r="F37" i="51"/>
  <c r="F36" i="51"/>
  <c r="F35" i="51"/>
  <c r="F34" i="51"/>
  <c r="F33" i="51"/>
  <c r="F30" i="51"/>
  <c r="F29" i="51"/>
  <c r="F28" i="51"/>
  <c r="F27" i="51"/>
  <c r="F26" i="51"/>
  <c r="F25" i="51"/>
  <c r="F24" i="51"/>
  <c r="F23" i="51"/>
  <c r="F136" i="50"/>
  <c r="F135" i="50"/>
  <c r="F134" i="50"/>
  <c r="F133" i="50"/>
  <c r="F132" i="50"/>
  <c r="F131" i="50"/>
  <c r="F130" i="50"/>
  <c r="F129" i="50"/>
  <c r="F127" i="50"/>
  <c r="F126" i="50"/>
  <c r="F124" i="50"/>
  <c r="F123" i="50"/>
  <c r="F122" i="50"/>
  <c r="F121" i="50"/>
  <c r="F120" i="50"/>
  <c r="F119" i="50"/>
  <c r="F118" i="50"/>
  <c r="F117" i="50"/>
  <c r="F116" i="50"/>
  <c r="F115" i="50"/>
  <c r="F114" i="50"/>
  <c r="F113" i="50"/>
  <c r="F112" i="50"/>
  <c r="F111" i="50"/>
  <c r="F109" i="50"/>
  <c r="F108" i="50"/>
  <c r="F107" i="50"/>
  <c r="F106" i="50"/>
  <c r="F105" i="50"/>
  <c r="F103" i="50"/>
  <c r="F102" i="50"/>
  <c r="F99" i="50"/>
  <c r="F98" i="50"/>
  <c r="F97" i="50"/>
  <c r="F96" i="50"/>
  <c r="F95" i="50"/>
  <c r="F94" i="50"/>
  <c r="F93" i="50"/>
  <c r="F91" i="50"/>
  <c r="F90" i="50"/>
  <c r="F89" i="50"/>
  <c r="F88" i="50"/>
  <c r="F87" i="50"/>
  <c r="F86" i="50"/>
  <c r="F83" i="50"/>
  <c r="F82" i="50"/>
  <c r="F81" i="50"/>
  <c r="F80" i="50"/>
  <c r="F79" i="50"/>
  <c r="F78" i="50"/>
  <c r="F76" i="50"/>
  <c r="F75" i="50"/>
  <c r="F74" i="50"/>
  <c r="F73" i="50"/>
  <c r="F72" i="50"/>
  <c r="F71" i="50"/>
  <c r="F70" i="50"/>
  <c r="F69" i="50"/>
  <c r="F68" i="50"/>
  <c r="F67" i="50"/>
  <c r="F66" i="50"/>
  <c r="F65" i="50"/>
  <c r="F62" i="50"/>
  <c r="F61" i="50"/>
  <c r="F60" i="50"/>
  <c r="F59" i="50"/>
  <c r="F58" i="50"/>
  <c r="F57" i="50"/>
  <c r="F56" i="50"/>
  <c r="F55" i="50"/>
  <c r="F53" i="50"/>
  <c r="F52" i="50"/>
  <c r="F48" i="50"/>
  <c r="F47" i="50"/>
  <c r="F46" i="50"/>
  <c r="F45" i="50"/>
  <c r="F44" i="50"/>
  <c r="F43" i="50"/>
  <c r="F41" i="50"/>
  <c r="F39" i="50"/>
  <c r="F37" i="50"/>
  <c r="F36" i="50"/>
  <c r="F35" i="50"/>
  <c r="F34" i="50"/>
  <c r="F33" i="50"/>
  <c r="F30" i="50"/>
  <c r="F29" i="50"/>
  <c r="F28" i="50"/>
  <c r="F27" i="50"/>
  <c r="F26" i="50"/>
  <c r="F25" i="50"/>
  <c r="F24" i="50"/>
  <c r="F23" i="50"/>
  <c r="F147" i="49"/>
  <c r="F146" i="49"/>
  <c r="F145" i="49"/>
  <c r="F144" i="49"/>
  <c r="F143" i="49"/>
  <c r="F142" i="49"/>
  <c r="F141" i="49"/>
  <c r="F140" i="49"/>
  <c r="F139" i="49"/>
  <c r="F138" i="49"/>
  <c r="F137" i="49"/>
  <c r="F135" i="49"/>
  <c r="F134" i="49"/>
  <c r="F133" i="49"/>
  <c r="F132" i="49"/>
  <c r="F131" i="49"/>
  <c r="F130" i="49"/>
  <c r="F129" i="49"/>
  <c r="F128" i="49"/>
  <c r="F127" i="49"/>
  <c r="F126" i="49"/>
  <c r="F125" i="49"/>
  <c r="F124" i="49"/>
  <c r="F123" i="49"/>
  <c r="F122" i="49"/>
  <c r="F120" i="49"/>
  <c r="F119" i="49"/>
  <c r="F118" i="49"/>
  <c r="F117" i="49"/>
  <c r="F116" i="49"/>
  <c r="F114" i="49"/>
  <c r="F113" i="49"/>
  <c r="F110" i="49"/>
  <c r="F109" i="49"/>
  <c r="F108" i="49"/>
  <c r="F107" i="49"/>
  <c r="F106" i="49"/>
  <c r="F105" i="49"/>
  <c r="F104" i="49"/>
  <c r="F103" i="49"/>
  <c r="F102" i="49"/>
  <c r="F101" i="49"/>
  <c r="F100" i="49"/>
  <c r="F99" i="49"/>
  <c r="F98" i="49"/>
  <c r="F97" i="49"/>
  <c r="F94" i="49"/>
  <c r="F93" i="49"/>
  <c r="F92" i="49"/>
  <c r="F89" i="49"/>
  <c r="F76" i="49"/>
  <c r="F75" i="49"/>
  <c r="F73" i="49"/>
  <c r="F72" i="49"/>
  <c r="F70" i="49"/>
  <c r="F69" i="49"/>
  <c r="F68" i="49"/>
  <c r="F66" i="49"/>
  <c r="F62" i="49"/>
  <c r="F61" i="49"/>
  <c r="F60" i="49"/>
  <c r="F59" i="49"/>
  <c r="F58" i="49"/>
  <c r="F57" i="49"/>
  <c r="F56" i="49"/>
  <c r="F55" i="49"/>
  <c r="F53" i="49"/>
  <c r="F52" i="49"/>
  <c r="F48" i="49"/>
  <c r="F47" i="49"/>
  <c r="F46" i="49"/>
  <c r="F45" i="49"/>
  <c r="F44" i="49"/>
  <c r="F43" i="49"/>
  <c r="F41" i="49"/>
  <c r="F39" i="49"/>
  <c r="F37" i="49"/>
  <c r="F36" i="49"/>
  <c r="F35" i="49"/>
  <c r="F34" i="49"/>
  <c r="F33" i="49"/>
  <c r="F30" i="49"/>
  <c r="F29" i="49"/>
  <c r="F28" i="49"/>
  <c r="F27" i="49"/>
  <c r="F26" i="49"/>
  <c r="F25" i="49"/>
  <c r="F24" i="49"/>
  <c r="F23" i="49"/>
  <c r="A14" i="10"/>
  <c r="A15" i="10" s="1"/>
  <c r="A16" i="10" s="1"/>
  <c r="A17" i="10" s="1"/>
  <c r="A18" i="10" s="1"/>
  <c r="F151" i="49" l="1"/>
  <c r="F140" i="51"/>
  <c r="F140" i="54"/>
  <c r="F141" i="54" s="1"/>
  <c r="F140" i="53"/>
  <c r="F141" i="53" s="1"/>
  <c r="F142" i="53" s="1"/>
  <c r="F140" i="52"/>
  <c r="F141" i="52" s="1"/>
  <c r="F140" i="50"/>
  <c r="F140" i="48"/>
  <c r="F141" i="51"/>
  <c r="F142" i="51" s="1"/>
  <c r="F153" i="49" l="1"/>
  <c r="F142" i="54"/>
  <c r="F142" i="52"/>
  <c r="F141" i="50"/>
  <c r="F142" i="50" s="1"/>
  <c r="F141" i="48"/>
  <c r="F142" i="48" s="1"/>
  <c r="G14" i="10" l="1"/>
  <c r="G22" i="10" s="1"/>
  <c r="H14" i="10"/>
  <c r="H22" i="10"/>
</calcChain>
</file>

<file path=xl/sharedStrings.xml><?xml version="1.0" encoding="utf-8"?>
<sst xmlns="http://schemas.openxmlformats.org/spreadsheetml/2006/main" count="1658" uniqueCount="163">
  <si>
    <t>Наименование</t>
  </si>
  <si>
    <t>Ед. измер.</t>
  </si>
  <si>
    <t>Коефиценит</t>
  </si>
  <si>
    <t>Стоимость лей (м2,п.м.)</t>
  </si>
  <si>
    <t>ДВП</t>
  </si>
  <si>
    <t>м. кв.</t>
  </si>
  <si>
    <t>п.м.</t>
  </si>
  <si>
    <t>кромка ABS  0,4 x 23  прямол.</t>
  </si>
  <si>
    <t>кромка ABS  2,0 х 23  прямол.</t>
  </si>
  <si>
    <t>кромка ABS  2,0 х 43  кривол.</t>
  </si>
  <si>
    <t>шт.</t>
  </si>
  <si>
    <t>стекло  простое  4 мм</t>
  </si>
  <si>
    <t>м.кв.</t>
  </si>
  <si>
    <t>стекло  простое  6 мм</t>
  </si>
  <si>
    <t>стекло  простое  8 мм</t>
  </si>
  <si>
    <t>зеркало</t>
  </si>
  <si>
    <t>подъёмник  механический  "Трещётка"</t>
  </si>
  <si>
    <t>кронштейн  барный</t>
  </si>
  <si>
    <t>подъёмник  газовый  N 60\80\100\120</t>
  </si>
  <si>
    <t xml:space="preserve">Стоимость  общая лей </t>
  </si>
  <si>
    <t xml:space="preserve">МДФ-18 шпон </t>
  </si>
  <si>
    <t>Корпус</t>
  </si>
  <si>
    <t>ДСП-36</t>
  </si>
  <si>
    <t>Фасад ДСП</t>
  </si>
  <si>
    <t>Масив шпонированный</t>
  </si>
  <si>
    <t>Дверь гнутая R300: H=710</t>
  </si>
  <si>
    <t>Столешницы кухонные</t>
  </si>
  <si>
    <t>MDF плёнка , крашенный, шпонированый   Рамка алюмин  профел</t>
  </si>
  <si>
    <t>кромка ABS  2,0 x 23   кривол.</t>
  </si>
  <si>
    <t>кромка ABS  2,0 x 43 прямол.</t>
  </si>
  <si>
    <t xml:space="preserve">MDF гнутый </t>
  </si>
  <si>
    <t>Ножки</t>
  </si>
  <si>
    <t>Систмы выдвижения</t>
  </si>
  <si>
    <t>Системы открывание(петли) и Подъёмные механизмы</t>
  </si>
  <si>
    <t>Кухонная фурнитура</t>
  </si>
  <si>
    <t>Стекло &amp; Зеркало</t>
  </si>
  <si>
    <t>Изделие</t>
  </si>
  <si>
    <t>стекло LAkoBEL</t>
  </si>
  <si>
    <t>зеркало  Тонированое</t>
  </si>
  <si>
    <t>Витраж пескаструй</t>
  </si>
  <si>
    <t>Витраж Тифани</t>
  </si>
  <si>
    <t>Стекло гнутое</t>
  </si>
  <si>
    <t>Двери-Купе</t>
  </si>
  <si>
    <t xml:space="preserve">Сплошная(зеркало, дсп) </t>
  </si>
  <si>
    <t xml:space="preserve">Комбинация прямая (зеркало, дсп) </t>
  </si>
  <si>
    <t>подъёмник   "AVENTOS" HL</t>
  </si>
  <si>
    <t>подъёмник   "AVENTOS" HK</t>
  </si>
  <si>
    <t>Бутылочница 200 полного выдв-я хром  /крепл боков/</t>
  </si>
  <si>
    <t>Бутылочница 200 полного выдв-я хром  /крепл боков/с доводчик</t>
  </si>
  <si>
    <t>Навес Л+П</t>
  </si>
  <si>
    <t>Петля `Star` 0mm/48mm/</t>
  </si>
  <si>
    <t xml:space="preserve">H=2000…2400 L=600….800 </t>
  </si>
  <si>
    <t>Clasiik&amp; Unic</t>
  </si>
  <si>
    <t>Фацет 15 мм прямоленейный</t>
  </si>
  <si>
    <t>м.п.</t>
  </si>
  <si>
    <t>Фацет 15 мм криволенейный</t>
  </si>
  <si>
    <t>МДФ-18 плёнка</t>
  </si>
  <si>
    <t>Отверстие под стекло</t>
  </si>
  <si>
    <t>Петля для стекла врезная /хром/ д26 0мм/накладная "CR"</t>
  </si>
  <si>
    <t xml:space="preserve">Нога кухонная H1815K /L100mm </t>
  </si>
  <si>
    <t>Нога  H100мм/d32 AL</t>
  </si>
  <si>
    <t>Нога Ø60 Н710mm/ мат.хром</t>
  </si>
  <si>
    <t>Нога Ø60 Н1100mm /хром</t>
  </si>
  <si>
    <t>Опора колёсная 50mm пласт.</t>
  </si>
  <si>
    <t>ДСП-18 криволенейная обработка</t>
  </si>
  <si>
    <t>ДСП-36 криволенейная обработка</t>
  </si>
  <si>
    <t xml:space="preserve">Фoтoпечать </t>
  </si>
  <si>
    <t>Столешница KORIAN (искусственный камень)40мм</t>
  </si>
  <si>
    <t xml:space="preserve">ДСП-18 II категория </t>
  </si>
  <si>
    <t xml:space="preserve">ДСП-18 III категория ГЛЯНЕЦ </t>
  </si>
  <si>
    <t>кромка ABS  2,0 х 23  прямол глянец</t>
  </si>
  <si>
    <t>стекло декор</t>
  </si>
  <si>
    <t xml:space="preserve">Сушка 600 для посуды двухуровневая с поддоном, нержавеющая сталь </t>
  </si>
  <si>
    <t>Трубы и аксессуары</t>
  </si>
  <si>
    <t>Труба Ø 25 хром</t>
  </si>
  <si>
    <t>Труба Ø 50 хром</t>
  </si>
  <si>
    <t xml:space="preserve">Фланец Ø 25 </t>
  </si>
  <si>
    <t>Фланец Ø 50</t>
  </si>
  <si>
    <t>Другая фурнитура</t>
  </si>
  <si>
    <t>Пантограф</t>
  </si>
  <si>
    <t>Пеликаны хром/214-06</t>
  </si>
  <si>
    <t>Nr.</t>
  </si>
  <si>
    <t>кол-во</t>
  </si>
  <si>
    <t>подъёмник   "AVENTOS" HK-S(maxi)</t>
  </si>
  <si>
    <t>BLUM</t>
  </si>
  <si>
    <t>CLIP TOP BLUMOTION накладная/шуруп</t>
  </si>
  <si>
    <t>CLIP TOP BLUMOTION фальшпан./шур.</t>
  </si>
  <si>
    <t>CLIP TOP BLUMOTION +45гр./шуруп</t>
  </si>
  <si>
    <t>SAMET</t>
  </si>
  <si>
    <t>TANDEMBOX M x500</t>
  </si>
  <si>
    <t>TANDEMBOX B x500</t>
  </si>
  <si>
    <t>TANDEMBOX D +2 РЕЛИНГ</t>
  </si>
  <si>
    <t>TANDEMBOX M x500+TIP-ON</t>
  </si>
  <si>
    <t>TANDEMBOX B x500+TIP-ON</t>
  </si>
  <si>
    <t>TANDEMBOX D x500+1 РЕЛ.+TIP-ON</t>
  </si>
  <si>
    <t>TANDEMBOX M x500 под мойку</t>
  </si>
  <si>
    <t>TANDEMBOX D x500 под мойку+1 РЕЛ.</t>
  </si>
  <si>
    <t>ДСП-18 I категория Белый корпусной</t>
  </si>
  <si>
    <t>Итоговая стоимость, лей</t>
  </si>
  <si>
    <t>Рамка алюмин  профел  без наполнения</t>
  </si>
  <si>
    <t>МДФ-18 крашеный в один цвет</t>
  </si>
  <si>
    <t>МДФ-18 крашеный в два цвета с ЧПУ</t>
  </si>
  <si>
    <t>столешница 600 - 38 глянец</t>
  </si>
  <si>
    <t>столешница 920- 38 глянец</t>
  </si>
  <si>
    <t xml:space="preserve">Ручки </t>
  </si>
  <si>
    <t>Крючки</t>
  </si>
  <si>
    <t>Направляющие шариковые 42mm,</t>
  </si>
  <si>
    <t>SmartSlide  с доводчиком</t>
  </si>
  <si>
    <t xml:space="preserve">Сушка  хром </t>
  </si>
  <si>
    <t>Сушка белая</t>
  </si>
  <si>
    <t xml:space="preserve">Штанга выдвижная </t>
  </si>
  <si>
    <t>столешница 600 - 38 мат</t>
  </si>
  <si>
    <t>столешница 920 - 38 мат</t>
  </si>
  <si>
    <t>Цилиндр 100</t>
  </si>
  <si>
    <t>Релинг 128 хром</t>
  </si>
  <si>
    <t>Мягкая Часть</t>
  </si>
  <si>
    <t>Мягкая часть паралон +Ткань или кож зам</t>
  </si>
  <si>
    <t>Каретная стяжка</t>
  </si>
  <si>
    <t xml:space="preserve">H=2000…2200 L=600….800 </t>
  </si>
  <si>
    <t>Hettich</t>
  </si>
  <si>
    <t>TopLine M 2x дверный  с доводчиком</t>
  </si>
  <si>
    <t>TopLine M 3x дверный  с доводчиком</t>
  </si>
  <si>
    <t>H=2000…2200 L=800….1100</t>
  </si>
  <si>
    <t>TopLine L 2x дверный  с доводчиком</t>
  </si>
  <si>
    <t>TopLine L 3x дверный  с доводчиком</t>
  </si>
  <si>
    <t>Итоговая стоимость, лей без НДС</t>
  </si>
  <si>
    <t>НДС 20%</t>
  </si>
  <si>
    <t>Основание ортопедическое "Стандарт" с подъемником (1600*2000)</t>
  </si>
  <si>
    <t>Основание ортопедическое "Стандарт" (1600*2000)</t>
  </si>
  <si>
    <t>Denumirea articului</t>
  </si>
  <si>
    <t>Can-tea</t>
  </si>
  <si>
    <t>Total, lei</t>
  </si>
  <si>
    <t>Data primirii comenzei</t>
  </si>
  <si>
    <t>Data executarii comenzei</t>
  </si>
  <si>
    <t>Adressa clientului</t>
  </si>
  <si>
    <t>telefon fix, mobil a clientului</t>
  </si>
  <si>
    <t xml:space="preserve">Clientul:     </t>
  </si>
  <si>
    <t>Numele ,Prenumele</t>
  </si>
  <si>
    <t>Data si semnatura clientului</t>
  </si>
  <si>
    <t>Lacata</t>
  </si>
  <si>
    <t xml:space="preserve">Balamari </t>
  </si>
  <si>
    <t>Направляющие Qvadro x500</t>
  </si>
  <si>
    <t>Saltar Metalizat InoTech</t>
  </si>
  <si>
    <t xml:space="preserve"> Saltar Metalizat ArhiTech</t>
  </si>
  <si>
    <t>Feronerie de Basculare (rabatare) in sus x1</t>
  </si>
  <si>
    <t>Feronerie de Basculare (rabatare) in sus x2</t>
  </si>
  <si>
    <t>подъёмник  газовый</t>
  </si>
  <si>
    <t>Garderoba Antreu</t>
  </si>
  <si>
    <t>Направляющие шариковые KOMPLEMENT</t>
  </si>
  <si>
    <t>Dulap Cupe Baieti</t>
  </si>
  <si>
    <t>Masa de lucru baieti</t>
  </si>
  <si>
    <t>Masa machiaj</t>
  </si>
  <si>
    <t>Dulap Maturi</t>
  </si>
  <si>
    <t>"ICIRA Plast"S. R.L. Republica  Moldova,mun. Chişinău, c. Bubuieci str. Stefan cel Mare 19A . tel/fax: 022-925554      mob:+37369139250    mob:+37369025485  www.moldmobila.md            e-mail:moldmobila@mail.ru</t>
  </si>
  <si>
    <t xml:space="preserve">MDF категория ГЛЯНЕЦ </t>
  </si>
  <si>
    <t>masa 1400*600</t>
  </si>
  <si>
    <t>Pretul cu TVA</t>
  </si>
  <si>
    <t xml:space="preserve">Pretul fara TVA </t>
  </si>
  <si>
    <t>birou Managerial</t>
  </si>
  <si>
    <t xml:space="preserve">Agentia Proprietatilor Publice </t>
  </si>
  <si>
    <t xml:space="preserve">Oferta Tehnica </t>
  </si>
  <si>
    <t xml:space="preserve">Masa de birou pentru calculator  1400*600*760 din PAL Laminat    culoarea -Cires 18 mm </t>
  </si>
  <si>
    <t>Birou Managerial 1400*700*750 din Pal Laminat  Culoarea Cires Cu Negru 18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</si>
</sst>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41" x14ac:knownFonts="1">
    <font>
      <sz val="11"/>
      <color theme="1"/>
      <name val="Calibri"/>
      <family val="2"/>
      <charset val="204"/>
      <scheme val="minor"/>
    </font>
    <font>
      <b/>
      <i/>
      <sz val="7"/>
      <color indexed="8"/>
      <name val="Arial Cyr"/>
      <charset val="204"/>
    </font>
    <font>
      <b/>
      <i/>
      <sz val="7"/>
      <name val="Arial Cyr"/>
      <charset val="204"/>
    </font>
    <font>
      <b/>
      <i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8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9"/>
      <name val="Arial Cyr"/>
      <charset val="204"/>
    </font>
    <font>
      <sz val="14"/>
      <color indexed="8"/>
      <name val="Calibri"/>
      <family val="2"/>
      <charset val="204"/>
    </font>
    <font>
      <sz val="10"/>
      <name val="Verdana"/>
      <family val="2"/>
      <charset val="204"/>
    </font>
    <font>
      <sz val="11"/>
      <color indexed="8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12"/>
      <color indexed="62"/>
      <name val="Segoe UI"/>
      <family val="2"/>
      <charset val="204"/>
    </font>
    <font>
      <b/>
      <i/>
      <sz val="10"/>
      <name val="Arial Cyr"/>
      <charset val="204"/>
    </font>
    <font>
      <b/>
      <i/>
      <sz val="7"/>
      <color indexed="10"/>
      <name val="Arial Cyr"/>
      <charset val="204"/>
    </font>
    <font>
      <b/>
      <i/>
      <sz val="12"/>
      <color indexed="8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20"/>
      <color indexed="10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Calibri"/>
      <family val="2"/>
      <charset val="204"/>
    </font>
    <font>
      <b/>
      <i/>
      <sz val="22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u/>
      <sz val="11"/>
      <color theme="10"/>
      <name val="Calibri"/>
      <family val="2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</cellStyleXfs>
  <cellXfs count="265">
    <xf numFmtId="0" fontId="0" fillId="0" borderId="0" xfId="0"/>
    <xf numFmtId="0" fontId="6" fillId="0" borderId="0" xfId="0" applyFont="1"/>
    <xf numFmtId="0" fontId="7" fillId="0" borderId="0" xfId="0" applyFont="1"/>
    <xf numFmtId="1" fontId="6" fillId="0" borderId="0" xfId="0" applyNumberFormat="1" applyFont="1"/>
    <xf numFmtId="1" fontId="6" fillId="0" borderId="1" xfId="0" applyNumberFormat="1" applyFont="1" applyBorder="1"/>
    <xf numFmtId="0" fontId="2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/>
    </xf>
    <xf numFmtId="0" fontId="0" fillId="0" borderId="0" xfId="0" applyBorder="1"/>
    <xf numFmtId="2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2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0" fontId="2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" fontId="6" fillId="2" borderId="0" xfId="0" applyNumberFormat="1" applyFont="1" applyFill="1" applyBorder="1"/>
    <xf numFmtId="0" fontId="2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1" fontId="6" fillId="0" borderId="0" xfId="0" applyNumberFormat="1" applyFont="1" applyBorder="1"/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10" fillId="0" borderId="0" xfId="0" applyNumberFormat="1" applyFont="1" applyBorder="1"/>
    <xf numFmtId="1" fontId="6" fillId="2" borderId="12" xfId="0" applyNumberFormat="1" applyFont="1" applyFill="1" applyBorder="1"/>
    <xf numFmtId="1" fontId="6" fillId="2" borderId="1" xfId="0" applyNumberFormat="1" applyFont="1" applyFill="1" applyBorder="1"/>
    <xf numFmtId="1" fontId="6" fillId="2" borderId="13" xfId="0" applyNumberFormat="1" applyFont="1" applyFill="1" applyBorder="1"/>
    <xf numFmtId="0" fontId="2" fillId="2" borderId="14" xfId="0" applyFont="1" applyFill="1" applyBorder="1" applyAlignment="1">
      <alignment horizontal="left" vertical="center"/>
    </xf>
    <xf numFmtId="2" fontId="14" fillId="0" borderId="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/>
    <xf numFmtId="3" fontId="7" fillId="2" borderId="7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1" fontId="6" fillId="0" borderId="13" xfId="0" applyNumberFormat="1" applyFont="1" applyBorder="1"/>
    <xf numFmtId="2" fontId="15" fillId="0" borderId="0" xfId="0" applyNumberFormat="1" applyFont="1" applyBorder="1" applyAlignment="1">
      <alignment vertical="center"/>
    </xf>
    <xf numFmtId="0" fontId="0" fillId="2" borderId="4" xfId="0" applyFill="1" applyBorder="1" applyAlignment="1">
      <alignment vertical="center"/>
    </xf>
    <xf numFmtId="3" fontId="16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0" fillId="2" borderId="0" xfId="0" applyFill="1" applyBorder="1" applyAlignment="1">
      <alignment vertical="center"/>
    </xf>
    <xf numFmtId="1" fontId="0" fillId="0" borderId="0" xfId="0" applyNumberFormat="1" applyBorder="1"/>
    <xf numFmtId="0" fontId="0" fillId="0" borderId="0" xfId="0" applyBorder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1" fontId="7" fillId="2" borderId="7" xfId="0" applyNumberFormat="1" applyFont="1" applyFill="1" applyBorder="1" applyAlignment="1">
      <alignment horizontal="center"/>
    </xf>
    <xf numFmtId="1" fontId="7" fillId="2" borderId="9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9" fillId="0" borderId="0" xfId="1" applyFont="1" applyFill="1" applyBorder="1" applyAlignment="1" applyProtection="1">
      <alignment horizontal="left"/>
    </xf>
    <xf numFmtId="49" fontId="19" fillId="0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18" fillId="0" borderId="20" xfId="0" applyFont="1" applyFill="1" applyBorder="1" applyAlignment="1">
      <alignment horizontal="center"/>
    </xf>
    <xf numFmtId="3" fontId="18" fillId="0" borderId="20" xfId="2" applyNumberFormat="1" applyFont="1" applyFill="1" applyBorder="1" applyAlignment="1">
      <alignment horizontal="center"/>
    </xf>
    <xf numFmtId="3" fontId="18" fillId="0" borderId="18" xfId="2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1" fontId="0" fillId="2" borderId="24" xfId="0" applyNumberFormat="1" applyFill="1" applyBorder="1" applyAlignment="1"/>
    <xf numFmtId="1" fontId="0" fillId="2" borderId="25" xfId="0" applyNumberFormat="1" applyFill="1" applyBorder="1" applyAlignment="1"/>
    <xf numFmtId="1" fontId="0" fillId="2" borderId="26" xfId="0" applyNumberFormat="1" applyFill="1" applyBorder="1" applyAlignment="1"/>
    <xf numFmtId="0" fontId="22" fillId="0" borderId="27" xfId="0" applyFont="1" applyBorder="1" applyAlignment="1">
      <alignment vertical="center" wrapText="1" shrinkToFit="1"/>
    </xf>
    <xf numFmtId="0" fontId="22" fillId="0" borderId="28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2" borderId="30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>
      <alignment horizontal="center" vertical="center" textRotation="90" wrapText="1"/>
    </xf>
    <xf numFmtId="0" fontId="23" fillId="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" fontId="6" fillId="2" borderId="31" xfId="0" applyNumberFormat="1" applyFont="1" applyFill="1" applyBorder="1"/>
    <xf numFmtId="0" fontId="7" fillId="2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1" fontId="0" fillId="2" borderId="29" xfId="0" applyNumberFormat="1" applyFill="1" applyBorder="1" applyAlignment="1">
      <alignment horizontal="center"/>
    </xf>
    <xf numFmtId="1" fontId="0" fillId="2" borderId="0" xfId="0" applyNumberFormat="1" applyFill="1" applyBorder="1" applyAlignment="1"/>
    <xf numFmtId="1" fontId="0" fillId="2" borderId="7" xfId="0" applyNumberFormat="1" applyFill="1" applyBorder="1" applyAlignment="1"/>
    <xf numFmtId="2" fontId="25" fillId="2" borderId="32" xfId="0" applyNumberFormat="1" applyFont="1" applyFill="1" applyBorder="1" applyAlignment="1">
      <alignment vertical="center" wrapText="1"/>
    </xf>
    <xf numFmtId="0" fontId="31" fillId="0" borderId="9" xfId="0" applyFont="1" applyBorder="1" applyAlignment="1"/>
    <xf numFmtId="2" fontId="0" fillId="0" borderId="0" xfId="0" applyNumberFormat="1"/>
    <xf numFmtId="0" fontId="0" fillId="0" borderId="19" xfId="0" applyBorder="1"/>
    <xf numFmtId="3" fontId="33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1" fillId="2" borderId="36" xfId="0" applyFont="1" applyFill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1" fontId="6" fillId="0" borderId="36" xfId="0" applyNumberFormat="1" applyFont="1" applyBorder="1"/>
    <xf numFmtId="3" fontId="35" fillId="0" borderId="18" xfId="0" applyNumberFormat="1" applyFont="1" applyBorder="1" applyAlignment="1">
      <alignment horizontal="center"/>
    </xf>
    <xf numFmtId="0" fontId="36" fillId="0" borderId="0" xfId="0" applyFont="1"/>
    <xf numFmtId="0" fontId="38" fillId="0" borderId="18" xfId="0" applyFont="1" applyBorder="1" applyAlignment="1">
      <alignment horizontal="center"/>
    </xf>
    <xf numFmtId="3" fontId="18" fillId="4" borderId="20" xfId="2" applyNumberFormat="1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/>
    </xf>
    <xf numFmtId="0" fontId="7" fillId="2" borderId="53" xfId="0" applyFont="1" applyFill="1" applyBorder="1" applyAlignment="1">
      <alignment vertical="center"/>
    </xf>
    <xf numFmtId="0" fontId="7" fillId="2" borderId="53" xfId="0" applyFont="1" applyFill="1" applyBorder="1" applyAlignment="1">
      <alignment horizontal="center" vertical="center"/>
    </xf>
    <xf numFmtId="1" fontId="0" fillId="2" borderId="43" xfId="0" applyNumberFormat="1" applyFill="1" applyBorder="1" applyAlignment="1">
      <alignment horizontal="center"/>
    </xf>
    <xf numFmtId="1" fontId="0" fillId="2" borderId="46" xfId="0" applyNumberFormat="1" applyFill="1" applyBorder="1" applyAlignment="1"/>
    <xf numFmtId="0" fontId="7" fillId="2" borderId="53" xfId="0" applyFont="1" applyFill="1" applyBorder="1" applyAlignment="1">
      <alignment horizontal="center"/>
    </xf>
    <xf numFmtId="1" fontId="6" fillId="2" borderId="35" xfId="0" applyNumberFormat="1" applyFont="1" applyFill="1" applyBorder="1"/>
    <xf numFmtId="1" fontId="0" fillId="2" borderId="54" xfId="0" applyNumberFormat="1" applyFill="1" applyBorder="1" applyAlignment="1"/>
    <xf numFmtId="0" fontId="2" fillId="0" borderId="3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1" fontId="6" fillId="0" borderId="12" xfId="0" applyNumberFormat="1" applyFont="1" applyBorder="1"/>
    <xf numFmtId="0" fontId="12" fillId="2" borderId="33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3" fontId="7" fillId="2" borderId="9" xfId="0" applyNumberFormat="1" applyFont="1" applyFill="1" applyBorder="1" applyAlignment="1">
      <alignment horizontal="center"/>
    </xf>
    <xf numFmtId="1" fontId="6" fillId="2" borderId="9" xfId="0" applyNumberFormat="1" applyFont="1" applyFill="1" applyBorder="1"/>
    <xf numFmtId="1" fontId="6" fillId="2" borderId="7" xfId="0" applyNumberFormat="1" applyFont="1" applyFill="1" applyBorder="1"/>
    <xf numFmtId="0" fontId="2" fillId="2" borderId="2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0" xfId="0" applyNumberFormat="1" applyFont="1" applyFill="1" applyBorder="1" applyAlignment="1">
      <alignment horizontal="center"/>
    </xf>
    <xf numFmtId="0" fontId="22" fillId="0" borderId="23" xfId="0" applyFont="1" applyBorder="1" applyAlignment="1">
      <alignment horizontal="center" vertical="center" wrapText="1"/>
    </xf>
    <xf numFmtId="0" fontId="29" fillId="0" borderId="34" xfId="0" applyFont="1" applyFill="1" applyBorder="1" applyAlignment="1">
      <alignment vertical="center"/>
    </xf>
    <xf numFmtId="0" fontId="29" fillId="0" borderId="49" xfId="0" applyFont="1" applyFill="1" applyBorder="1" applyAlignment="1">
      <alignment vertical="center"/>
    </xf>
    <xf numFmtId="3" fontId="18" fillId="0" borderId="32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3" fontId="18" fillId="0" borderId="20" xfId="2" applyNumberFormat="1" applyFont="1" applyFill="1" applyBorder="1" applyAlignment="1">
      <alignment horizontal="center" vertical="center"/>
    </xf>
    <xf numFmtId="3" fontId="33" fillId="0" borderId="35" xfId="0" applyNumberFormat="1" applyFont="1" applyBorder="1" applyAlignment="1">
      <alignment horizontal="center" vertical="center"/>
    </xf>
    <xf numFmtId="3" fontId="33" fillId="0" borderId="18" xfId="0" applyNumberFormat="1" applyFont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right"/>
    </xf>
    <xf numFmtId="0" fontId="18" fillId="0" borderId="23" xfId="0" applyNumberFormat="1" applyFont="1" applyFill="1" applyBorder="1" applyAlignment="1">
      <alignment horizontal="center"/>
    </xf>
    <xf numFmtId="0" fontId="18" fillId="0" borderId="25" xfId="0" applyNumberFormat="1" applyFont="1" applyFill="1" applyBorder="1" applyAlignment="1">
      <alignment horizontal="center"/>
    </xf>
    <xf numFmtId="0" fontId="18" fillId="0" borderId="26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8" fillId="0" borderId="41" xfId="0" applyNumberFormat="1" applyFont="1" applyFill="1" applyBorder="1" applyAlignment="1">
      <alignment horizontal="left"/>
    </xf>
    <xf numFmtId="0" fontId="18" fillId="0" borderId="9" xfId="0" applyNumberFormat="1" applyFont="1" applyFill="1" applyBorder="1" applyAlignment="1">
      <alignment horizontal="left"/>
    </xf>
    <xf numFmtId="0" fontId="18" fillId="0" borderId="12" xfId="0" applyNumberFormat="1" applyFont="1" applyFill="1" applyBorder="1" applyAlignment="1">
      <alignment horizontal="left"/>
    </xf>
    <xf numFmtId="0" fontId="18" fillId="0" borderId="42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/>
    </xf>
    <xf numFmtId="0" fontId="18" fillId="0" borderId="41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0" fontId="18" fillId="0" borderId="12" xfId="0" applyNumberFormat="1" applyFont="1" applyFill="1" applyBorder="1" applyAlignment="1">
      <alignment horizontal="left" vertical="top" wrapText="1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165" fontId="18" fillId="0" borderId="24" xfId="0" applyNumberFormat="1" applyFont="1" applyFill="1" applyBorder="1" applyAlignment="1">
      <alignment horizontal="center"/>
    </xf>
    <xf numFmtId="165" fontId="18" fillId="0" borderId="25" xfId="0" applyNumberFormat="1" applyFont="1" applyFill="1" applyBorder="1" applyAlignment="1">
      <alignment horizontal="center"/>
    </xf>
    <xf numFmtId="165" fontId="18" fillId="0" borderId="31" xfId="0" applyNumberFormat="1" applyFont="1" applyFill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31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1" xfId="0" applyBorder="1" applyAlignment="1">
      <alignment horizontal="center"/>
    </xf>
    <xf numFmtId="0" fontId="40" fillId="0" borderId="24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31" xfId="0" applyFont="1" applyFill="1" applyBorder="1" applyAlignment="1">
      <alignment horizontal="center" vertical="center" wrapText="1"/>
    </xf>
    <xf numFmtId="0" fontId="39" fillId="0" borderId="24" xfId="0" applyFont="1" applyBorder="1" applyAlignment="1">
      <alignment horizontal="center"/>
    </xf>
    <xf numFmtId="0" fontId="39" fillId="0" borderId="25" xfId="0" applyFont="1" applyBorder="1" applyAlignment="1">
      <alignment horizontal="center"/>
    </xf>
    <xf numFmtId="0" fontId="39" fillId="0" borderId="31" xfId="0" applyFont="1" applyBorder="1" applyAlignment="1">
      <alignment horizontal="center"/>
    </xf>
    <xf numFmtId="165" fontId="18" fillId="0" borderId="15" xfId="0" applyNumberFormat="1" applyFont="1" applyFill="1" applyBorder="1" applyAlignment="1">
      <alignment horizontal="center"/>
    </xf>
    <xf numFmtId="0" fontId="27" fillId="0" borderId="48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37" xfId="0" applyFont="1" applyBorder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27" fillId="0" borderId="38" xfId="0" applyFont="1" applyBorder="1" applyAlignment="1">
      <alignment horizontal="right" vertical="center"/>
    </xf>
    <xf numFmtId="0" fontId="27" fillId="0" borderId="50" xfId="0" applyFont="1" applyBorder="1" applyAlignment="1">
      <alignment horizontal="right" vertical="center"/>
    </xf>
    <xf numFmtId="0" fontId="27" fillId="0" borderId="22" xfId="0" applyFont="1" applyBorder="1" applyAlignment="1">
      <alignment horizontal="right" vertical="center"/>
    </xf>
    <xf numFmtId="0" fontId="27" fillId="0" borderId="15" xfId="0" applyFont="1" applyBorder="1" applyAlignment="1">
      <alignment horizontal="right" vertical="center"/>
    </xf>
    <xf numFmtId="0" fontId="27" fillId="0" borderId="24" xfId="0" applyFont="1" applyBorder="1" applyAlignment="1">
      <alignment horizontal="right"/>
    </xf>
    <xf numFmtId="0" fontId="26" fillId="0" borderId="25" xfId="0" applyFont="1" applyBorder="1" applyAlignment="1">
      <alignment horizontal="right"/>
    </xf>
    <xf numFmtId="0" fontId="26" fillId="0" borderId="31" xfId="0" applyFont="1" applyBorder="1" applyAlignment="1">
      <alignment horizontal="right"/>
    </xf>
    <xf numFmtId="0" fontId="12" fillId="5" borderId="23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 shrinkToFit="1"/>
    </xf>
    <xf numFmtId="0" fontId="22" fillId="0" borderId="49" xfId="0" applyFont="1" applyBorder="1" applyAlignment="1">
      <alignment horizontal="center" vertical="center" wrapText="1" shrinkToFit="1"/>
    </xf>
    <xf numFmtId="0" fontId="22" fillId="0" borderId="27" xfId="0" applyFont="1" applyBorder="1" applyAlignment="1">
      <alignment horizontal="center" vertical="center" wrapText="1" shrinkToFit="1"/>
    </xf>
    <xf numFmtId="0" fontId="12" fillId="5" borderId="34" xfId="0" applyFont="1" applyFill="1" applyBorder="1" applyAlignment="1">
      <alignment horizontal="center" vertical="center" wrapText="1"/>
    </xf>
    <xf numFmtId="0" fontId="12" fillId="5" borderId="49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/>
    </xf>
    <xf numFmtId="0" fontId="20" fillId="3" borderId="49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2" fillId="0" borderId="24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2" fillId="0" borderId="31" xfId="0" applyFont="1" applyBorder="1" applyAlignment="1">
      <alignment horizontal="center" vertical="center" wrapText="1" shrinkToFi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558800</xdr:colOff>
      <xdr:row>1</xdr:row>
      <xdr:rowOff>0</xdr:rowOff>
    </xdr:to>
    <xdr:pic>
      <xdr:nvPicPr>
        <xdr:cNvPr id="1025" name="Рисунок 1" descr="viber image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8787" t="33839" r="19812" b="32095"/>
        <a:stretch>
          <a:fillRect/>
        </a:stretch>
      </xdr:blipFill>
      <xdr:spPr bwMode="auto">
        <a:xfrm>
          <a:off x="0" y="0"/>
          <a:ext cx="52673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8" zoomScale="75" zoomScaleNormal="75" zoomScaleSheetLayoutView="100" workbookViewId="0">
      <selection activeCell="K14" sqref="K14"/>
    </sheetView>
  </sheetViews>
  <sheetFormatPr defaultRowHeight="15" x14ac:dyDescent="0.25"/>
  <cols>
    <col min="1" max="1" width="6.42578125" customWidth="1"/>
    <col min="3" max="3" width="10.42578125" customWidth="1"/>
    <col min="5" max="5" width="11.28515625" customWidth="1"/>
    <col min="7" max="7" width="15.140625" customWidth="1"/>
    <col min="8" max="8" width="14.28515625" customWidth="1"/>
  </cols>
  <sheetData>
    <row r="1" spans="1:8" ht="71.25" customHeight="1" x14ac:dyDescent="0.25">
      <c r="A1" s="202"/>
      <c r="B1" s="203"/>
      <c r="C1" s="203"/>
      <c r="D1" s="203"/>
      <c r="E1" s="203"/>
      <c r="F1" s="203"/>
      <c r="G1" s="203"/>
    </row>
    <row r="2" spans="1:8" ht="49.5" customHeight="1" x14ac:dyDescent="0.25">
      <c r="A2" s="204" t="s">
        <v>153</v>
      </c>
      <c r="B2" s="205"/>
      <c r="C2" s="205"/>
      <c r="D2" s="205"/>
      <c r="E2" s="205"/>
      <c r="F2" s="205"/>
      <c r="G2" s="205"/>
      <c r="H2" s="206"/>
    </row>
    <row r="3" spans="1:8" ht="19.5" customHeight="1" x14ac:dyDescent="0.25">
      <c r="A3" s="218" t="s">
        <v>160</v>
      </c>
      <c r="B3" s="219"/>
      <c r="C3" s="219"/>
      <c r="D3" s="219"/>
      <c r="E3" s="219"/>
      <c r="F3" s="219"/>
      <c r="G3" s="219"/>
      <c r="H3" s="220"/>
    </row>
    <row r="4" spans="1:8" ht="19.5" customHeight="1" x14ac:dyDescent="0.3">
      <c r="A4" s="136" t="s">
        <v>136</v>
      </c>
      <c r="B4" s="225" t="s">
        <v>137</v>
      </c>
      <c r="C4" s="226"/>
      <c r="D4" s="221" t="s">
        <v>159</v>
      </c>
      <c r="E4" s="222"/>
      <c r="F4" s="222"/>
      <c r="G4" s="222"/>
      <c r="H4" s="223"/>
    </row>
    <row r="5" spans="1:8" ht="19.5" customHeight="1" x14ac:dyDescent="0.25">
      <c r="A5" s="227" t="s">
        <v>134</v>
      </c>
      <c r="B5" s="228"/>
      <c r="C5" s="229"/>
      <c r="D5" s="212"/>
      <c r="E5" s="213"/>
      <c r="F5" s="213"/>
      <c r="G5" s="213"/>
      <c r="H5" s="214"/>
    </row>
    <row r="6" spans="1:8" ht="18.75" customHeight="1" x14ac:dyDescent="0.25">
      <c r="A6" s="230"/>
      <c r="B6" s="231"/>
      <c r="C6" s="232"/>
      <c r="D6" s="212"/>
      <c r="E6" s="213"/>
      <c r="F6" s="213"/>
      <c r="G6" s="213"/>
      <c r="H6" s="214"/>
    </row>
    <row r="7" spans="1:8" ht="18" customHeight="1" x14ac:dyDescent="0.25">
      <c r="A7" s="233" t="s">
        <v>135</v>
      </c>
      <c r="B7" s="234"/>
      <c r="C7" s="235"/>
      <c r="D7" s="215"/>
      <c r="E7" s="216"/>
      <c r="F7" s="216"/>
      <c r="G7" s="216"/>
      <c r="H7" s="217"/>
    </row>
    <row r="8" spans="1:8" ht="19.5" customHeight="1" x14ac:dyDescent="0.25">
      <c r="A8" s="209" t="s">
        <v>132</v>
      </c>
      <c r="B8" s="210"/>
      <c r="C8" s="210"/>
      <c r="D8" s="224"/>
      <c r="E8" s="209" t="s">
        <v>133</v>
      </c>
      <c r="F8" s="210"/>
      <c r="G8" s="210"/>
      <c r="H8" s="211"/>
    </row>
    <row r="9" spans="1:8" ht="17.25" customHeight="1" x14ac:dyDescent="0.25">
      <c r="A9" s="209"/>
      <c r="B9" s="210"/>
      <c r="C9" s="210"/>
      <c r="D9" s="211"/>
      <c r="E9" s="215"/>
      <c r="F9" s="216"/>
      <c r="G9" s="216"/>
      <c r="H9" s="217"/>
    </row>
    <row r="10" spans="1:8" ht="16.5" thickBot="1" x14ac:dyDescent="0.3">
      <c r="A10" s="90"/>
      <c r="B10" s="90"/>
      <c r="C10" s="90"/>
      <c r="D10" s="90"/>
      <c r="E10" s="90"/>
      <c r="F10" s="90"/>
      <c r="G10" s="90"/>
    </row>
    <row r="11" spans="1:8" ht="15.75" customHeight="1" x14ac:dyDescent="0.25">
      <c r="A11" s="193" t="s">
        <v>81</v>
      </c>
      <c r="B11" s="193" t="s">
        <v>129</v>
      </c>
      <c r="C11" s="198"/>
      <c r="D11" s="198"/>
      <c r="E11" s="199"/>
      <c r="F11" s="183" t="s">
        <v>130</v>
      </c>
      <c r="G11" s="183" t="s">
        <v>157</v>
      </c>
      <c r="H11" s="207" t="s">
        <v>156</v>
      </c>
    </row>
    <row r="12" spans="1:8" ht="24" customHeight="1" thickBot="1" x14ac:dyDescent="0.3">
      <c r="A12" s="194"/>
      <c r="B12" s="194"/>
      <c r="C12" s="200"/>
      <c r="D12" s="200"/>
      <c r="E12" s="201"/>
      <c r="F12" s="184" t="s">
        <v>82</v>
      </c>
      <c r="G12" s="184"/>
      <c r="H12" s="208"/>
    </row>
    <row r="13" spans="1:8" ht="52.5" customHeight="1" x14ac:dyDescent="0.25">
      <c r="A13" s="178">
        <v>1</v>
      </c>
      <c r="B13" s="195" t="s">
        <v>161</v>
      </c>
      <c r="C13" s="196"/>
      <c r="D13" s="196"/>
      <c r="E13" s="197"/>
      <c r="F13" s="178">
        <v>16</v>
      </c>
      <c r="G13" s="180">
        <f>(F13*'1'!F153)/1.2</f>
        <v>27457.546666666665</v>
      </c>
      <c r="H13" s="181">
        <f>'1'!F153*F13</f>
        <v>32949.055999999997</v>
      </c>
    </row>
    <row r="14" spans="1:8" ht="54" customHeight="1" x14ac:dyDescent="0.25">
      <c r="A14" s="179">
        <f>A13+1</f>
        <v>2</v>
      </c>
      <c r="B14" s="195" t="s">
        <v>162</v>
      </c>
      <c r="C14" s="196"/>
      <c r="D14" s="196"/>
      <c r="E14" s="197"/>
      <c r="F14" s="178">
        <v>1</v>
      </c>
      <c r="G14" s="180">
        <f>'2'!F142/1.2</f>
        <v>3319.2433333333333</v>
      </c>
      <c r="H14" s="182">
        <f>'2'!F142</f>
        <v>3983.0919999999996</v>
      </c>
    </row>
    <row r="15" spans="1:8" ht="15.75" x14ac:dyDescent="0.25">
      <c r="A15" s="91">
        <f>A14+1</f>
        <v>3</v>
      </c>
      <c r="B15" s="190"/>
      <c r="C15" s="191"/>
      <c r="D15" s="191"/>
      <c r="E15" s="192"/>
      <c r="F15" s="100">
        <v>1</v>
      </c>
      <c r="G15" s="101"/>
      <c r="H15" s="139"/>
    </row>
    <row r="16" spans="1:8" ht="15.75" x14ac:dyDescent="0.25">
      <c r="A16" s="91">
        <f>A15+1</f>
        <v>4</v>
      </c>
      <c r="B16" s="190"/>
      <c r="C16" s="191"/>
      <c r="D16" s="191"/>
      <c r="E16" s="192"/>
      <c r="F16" s="100">
        <v>1</v>
      </c>
      <c r="G16" s="149"/>
      <c r="H16" s="139"/>
    </row>
    <row r="17" spans="1:8" ht="15.75" x14ac:dyDescent="0.25">
      <c r="A17" s="91">
        <f>A16+1</f>
        <v>5</v>
      </c>
      <c r="B17" s="190"/>
      <c r="C17" s="191"/>
      <c r="D17" s="191"/>
      <c r="E17" s="192"/>
      <c r="F17" s="100">
        <v>1</v>
      </c>
      <c r="G17" s="101"/>
      <c r="H17" s="139"/>
    </row>
    <row r="18" spans="1:8" ht="15.75" x14ac:dyDescent="0.25">
      <c r="A18" s="91">
        <f>A17+1</f>
        <v>6</v>
      </c>
      <c r="B18" s="190"/>
      <c r="C18" s="191"/>
      <c r="D18" s="191"/>
      <c r="E18" s="192"/>
      <c r="F18" s="100">
        <v>1</v>
      </c>
      <c r="G18" s="101"/>
      <c r="H18" s="139"/>
    </row>
    <row r="19" spans="1:8" ht="15.75" x14ac:dyDescent="0.25">
      <c r="A19" s="92">
        <v>7</v>
      </c>
      <c r="B19" s="190"/>
      <c r="C19" s="191"/>
      <c r="D19" s="191"/>
      <c r="E19" s="192"/>
      <c r="F19" s="100">
        <v>1</v>
      </c>
      <c r="G19" s="101"/>
      <c r="H19" s="146"/>
    </row>
    <row r="20" spans="1:8" ht="15.75" x14ac:dyDescent="0.25">
      <c r="A20" s="92">
        <v>8</v>
      </c>
      <c r="B20" s="190"/>
      <c r="C20" s="191"/>
      <c r="D20" s="191"/>
      <c r="E20" s="192"/>
      <c r="F20" s="100">
        <v>1</v>
      </c>
      <c r="G20" s="101"/>
      <c r="H20" s="148">
        <v>0</v>
      </c>
    </row>
    <row r="21" spans="1:8" ht="16.5" thickBot="1" x14ac:dyDescent="0.3">
      <c r="A21" s="92"/>
      <c r="B21" s="186"/>
      <c r="C21" s="187"/>
      <c r="D21" s="187"/>
      <c r="E21" s="188"/>
      <c r="F21" s="91"/>
      <c r="G21" s="102"/>
      <c r="H21" s="138"/>
    </row>
    <row r="22" spans="1:8" ht="22.5" customHeight="1" thickBot="1" x14ac:dyDescent="0.3">
      <c r="A22" s="175" t="s">
        <v>131</v>
      </c>
      <c r="B22" s="176"/>
      <c r="C22" s="176"/>
      <c r="D22" s="176"/>
      <c r="E22" s="176"/>
      <c r="F22" s="176"/>
      <c r="G22" s="177">
        <f>SUM(G13:G21)</f>
        <v>30776.789999999997</v>
      </c>
      <c r="H22" s="177">
        <f>SUM(H20+H13+H14+H15+H16+H17+H18+H19)</f>
        <v>36932.147999999994</v>
      </c>
    </row>
    <row r="23" spans="1:8" ht="15.75" x14ac:dyDescent="0.25">
      <c r="A23" s="93"/>
      <c r="B23" s="90"/>
      <c r="C23" s="93"/>
      <c r="D23" s="93"/>
      <c r="E23" s="93"/>
      <c r="F23" s="94"/>
      <c r="G23" s="95"/>
    </row>
    <row r="24" spans="1:8" ht="18.75" x14ac:dyDescent="0.3">
      <c r="A24" s="93"/>
      <c r="B24" s="94"/>
      <c r="C24" s="94"/>
      <c r="D24" s="96"/>
      <c r="E24" s="97"/>
      <c r="F24" s="189"/>
      <c r="G24" s="189"/>
      <c r="H24" s="147"/>
    </row>
    <row r="25" spans="1:8" ht="15.75" x14ac:dyDescent="0.25">
      <c r="A25" s="93"/>
    </row>
    <row r="26" spans="1:8" ht="15.75" x14ac:dyDescent="0.25">
      <c r="A26" s="93"/>
    </row>
    <row r="27" spans="1:8" ht="16.5" customHeight="1" x14ac:dyDescent="0.25">
      <c r="A27" s="93"/>
    </row>
    <row r="28" spans="1:8" ht="15.75" customHeight="1" x14ac:dyDescent="0.25">
      <c r="D28" s="185" t="s">
        <v>138</v>
      </c>
      <c r="E28" s="185"/>
      <c r="F28" s="185"/>
      <c r="G28" s="185"/>
    </row>
  </sheetData>
  <mergeCells count="30">
    <mergeCell ref="A1:G1"/>
    <mergeCell ref="A2:H2"/>
    <mergeCell ref="H11:H12"/>
    <mergeCell ref="A9:D9"/>
    <mergeCell ref="D6:H6"/>
    <mergeCell ref="D7:H7"/>
    <mergeCell ref="A3:H3"/>
    <mergeCell ref="D4:H4"/>
    <mergeCell ref="A8:D8"/>
    <mergeCell ref="B4:C4"/>
    <mergeCell ref="E9:H9"/>
    <mergeCell ref="E8:H8"/>
    <mergeCell ref="A5:C6"/>
    <mergeCell ref="A7:C7"/>
    <mergeCell ref="D5:H5"/>
    <mergeCell ref="A11:A12"/>
    <mergeCell ref="B17:E17"/>
    <mergeCell ref="B14:E14"/>
    <mergeCell ref="B19:E19"/>
    <mergeCell ref="B11:E12"/>
    <mergeCell ref="B18:E18"/>
    <mergeCell ref="B15:E15"/>
    <mergeCell ref="B13:E13"/>
    <mergeCell ref="F11:F12"/>
    <mergeCell ref="G11:G12"/>
    <mergeCell ref="D28:G28"/>
    <mergeCell ref="B21:E21"/>
    <mergeCell ref="F24:G24"/>
    <mergeCell ref="B20:E20"/>
    <mergeCell ref="B16:E16"/>
  </mergeCells>
  <phoneticPr fontId="34" type="noConversion"/>
  <pageMargins left="1.0208333333333333" right="0.47916666666666669" top="0.52083333333333337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2"/>
  <sheetViews>
    <sheetView topLeftCell="A142" zoomScale="130" zoomScaleNormal="130" workbookViewId="0">
      <selection activeCell="F152" sqref="F152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6.7109375" style="1" customWidth="1"/>
    <col min="8" max="8" width="10.5703125" style="49" customWidth="1"/>
    <col min="9" max="9" width="7.140625" style="9" customWidth="1"/>
    <col min="10" max="10" width="13.7109375" customWidth="1"/>
    <col min="11" max="11" width="6.28515625" customWidth="1"/>
    <col min="12" max="12" width="9" customWidth="1"/>
  </cols>
  <sheetData>
    <row r="1" spans="1:23" ht="40.5" customHeight="1" thickBot="1" x14ac:dyDescent="0.3">
      <c r="A1" s="174" t="s">
        <v>36</v>
      </c>
      <c r="B1" s="239" t="s">
        <v>155</v>
      </c>
      <c r="C1" s="240"/>
      <c r="D1" s="240"/>
      <c r="E1" s="241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36" t="s">
        <v>21</v>
      </c>
      <c r="B3" s="237"/>
      <c r="C3" s="237"/>
      <c r="D3" s="237"/>
      <c r="E3" s="237"/>
      <c r="F3" s="238"/>
      <c r="H3" s="3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f>1.4*0.6+0.74*0.5*3+0.3*1+0.5*0.7+0.5*0.5*2+0.4</f>
        <v>3.4999999999999996</v>
      </c>
      <c r="C4" s="16" t="s">
        <v>5</v>
      </c>
      <c r="D4" s="16">
        <v>1.1499999999999999</v>
      </c>
      <c r="E4" s="16">
        <v>350</v>
      </c>
      <c r="F4" s="63">
        <f>B4*D4*E4</f>
        <v>1408.7499999999998</v>
      </c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/>
      <c r="C5" s="16" t="s">
        <v>5</v>
      </c>
      <c r="D5" s="16">
        <v>1.1499999999999999</v>
      </c>
      <c r="E5" s="16">
        <v>400</v>
      </c>
      <c r="F5" s="63">
        <f>B5*D5*E5</f>
        <v>0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/>
      <c r="C6" s="16" t="s">
        <v>5</v>
      </c>
      <c r="D6" s="16">
        <v>1.1499999999999999</v>
      </c>
      <c r="E6" s="16">
        <v>55</v>
      </c>
      <c r="F6" s="63">
        <f>B6*D6*E6</f>
        <v>0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24.499999999999996</v>
      </c>
      <c r="C7" s="16" t="s">
        <v>6</v>
      </c>
      <c r="D7" s="16">
        <v>1.1499999999999999</v>
      </c>
      <c r="E7" s="16">
        <v>11</v>
      </c>
      <c r="F7" s="63">
        <f>B7*D7*E7</f>
        <v>309.92499999999995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36" t="s">
        <v>23</v>
      </c>
      <c r="B9" s="237"/>
      <c r="C9" s="237"/>
      <c r="D9" s="237"/>
      <c r="E9" s="237"/>
      <c r="F9" s="238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/>
      <c r="C10" s="32" t="s">
        <v>5</v>
      </c>
      <c r="D10" s="32">
        <v>1.1499999999999999</v>
      </c>
      <c r="E10" s="33">
        <v>300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154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/>
      <c r="C14" s="16" t="s">
        <v>5</v>
      </c>
      <c r="D14" s="32">
        <v>1.1499999999999999</v>
      </c>
      <c r="E14" s="17">
        <v>900</v>
      </c>
      <c r="F14" s="64">
        <f t="shared" si="0"/>
        <v>0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/>
      <c r="C15" s="16" t="s">
        <v>5</v>
      </c>
      <c r="D15" s="32">
        <v>1.1499999999999999</v>
      </c>
      <c r="E15" s="33">
        <v>1100</v>
      </c>
      <c r="F15" s="64">
        <f t="shared" si="0"/>
        <v>0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0</v>
      </c>
      <c r="C18" s="16" t="s">
        <v>6</v>
      </c>
      <c r="D18" s="32">
        <v>1.1499999999999999</v>
      </c>
      <c r="E18" s="17">
        <v>45</v>
      </c>
      <c r="F18" s="64">
        <f t="shared" si="0"/>
        <v>0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0</v>
      </c>
      <c r="C20" s="27" t="s">
        <v>6</v>
      </c>
      <c r="D20" s="32">
        <v>1.1499999999999999</v>
      </c>
      <c r="E20" s="28">
        <v>80</v>
      </c>
      <c r="F20" s="65">
        <f t="shared" si="0"/>
        <v>0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36" t="s">
        <v>27</v>
      </c>
      <c r="B22" s="237"/>
      <c r="C22" s="237"/>
      <c r="D22" s="237"/>
      <c r="E22" s="237"/>
      <c r="F22" s="238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950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36" t="s">
        <v>26</v>
      </c>
      <c r="B32" s="237"/>
      <c r="C32" s="237"/>
      <c r="D32" s="237"/>
      <c r="E32" s="237"/>
      <c r="F32" s="238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36" t="s">
        <v>104</v>
      </c>
      <c r="B38" s="237"/>
      <c r="C38" s="237"/>
      <c r="D38" s="237"/>
      <c r="E38" s="237"/>
      <c r="F38" s="238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>
        <v>2</v>
      </c>
      <c r="C39" s="32" t="s">
        <v>10</v>
      </c>
      <c r="D39" s="32">
        <v>1</v>
      </c>
      <c r="E39" s="71">
        <v>9</v>
      </c>
      <c r="F39" s="63">
        <f>B39*E39</f>
        <v>18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36" t="s">
        <v>105</v>
      </c>
      <c r="B40" s="237"/>
      <c r="C40" s="237"/>
      <c r="D40" s="237"/>
      <c r="E40" s="237"/>
      <c r="F40" s="238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/>
      <c r="C41" s="32" t="s">
        <v>10</v>
      </c>
      <c r="D41" s="32">
        <v>1</v>
      </c>
      <c r="E41" s="71">
        <v>50</v>
      </c>
      <c r="F41" s="63">
        <f>B41*E41</f>
        <v>0</v>
      </c>
      <c r="G41"/>
      <c r="H41" s="84"/>
      <c r="I41" s="84"/>
      <c r="J41" s="84"/>
      <c r="K41" s="84"/>
      <c r="L41" s="9"/>
      <c r="M41" s="9"/>
    </row>
    <row r="42" spans="1:23" x14ac:dyDescent="0.25">
      <c r="A42" s="236" t="s">
        <v>31</v>
      </c>
      <c r="B42" s="237"/>
      <c r="C42" s="237"/>
      <c r="D42" s="237"/>
      <c r="E42" s="237"/>
      <c r="F42" s="238"/>
      <c r="L42" s="9"/>
      <c r="M42" s="9"/>
    </row>
    <row r="43" spans="1:23" x14ac:dyDescent="0.25">
      <c r="A43" s="70" t="s">
        <v>59</v>
      </c>
      <c r="B43" s="14"/>
      <c r="C43" s="15" t="s">
        <v>10</v>
      </c>
      <c r="D43" s="16">
        <v>1</v>
      </c>
      <c r="E43" s="72">
        <v>10</v>
      </c>
      <c r="F43" s="64">
        <f t="shared" ref="F43:F48" si="2">B43*D43*E43</f>
        <v>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20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ht="15.75" thickBot="1" x14ac:dyDescent="0.3">
      <c r="A50" s="163" t="s">
        <v>32</v>
      </c>
      <c r="B50" s="164"/>
      <c r="C50" s="164"/>
      <c r="D50" s="164"/>
      <c r="E50" s="164"/>
      <c r="F50" s="165"/>
    </row>
    <row r="51" spans="1:11" ht="15.75" collapsed="1" thickBot="1" x14ac:dyDescent="0.3">
      <c r="A51" s="242" t="s">
        <v>88</v>
      </c>
      <c r="B51" s="243"/>
      <c r="C51" s="243"/>
      <c r="D51" s="243"/>
      <c r="E51" s="243"/>
      <c r="F51" s="244"/>
    </row>
    <row r="52" spans="1:11" x14ac:dyDescent="0.25">
      <c r="A52" s="166" t="s">
        <v>106</v>
      </c>
      <c r="B52" s="30">
        <v>1</v>
      </c>
      <c r="C52" s="31" t="s">
        <v>10</v>
      </c>
      <c r="D52" s="32">
        <v>1</v>
      </c>
      <c r="E52" s="167">
        <v>75</v>
      </c>
      <c r="F52" s="168">
        <f>B52*E52</f>
        <v>75</v>
      </c>
    </row>
    <row r="53" spans="1:11" ht="15.75" thickBot="1" x14ac:dyDescent="0.3">
      <c r="A53" s="117" t="s">
        <v>107</v>
      </c>
      <c r="B53" s="25"/>
      <c r="C53" s="26" t="s">
        <v>10</v>
      </c>
      <c r="D53" s="27">
        <v>1</v>
      </c>
      <c r="E53" s="74">
        <v>350</v>
      </c>
      <c r="F53" s="169">
        <f>B53*E53</f>
        <v>0</v>
      </c>
      <c r="H53" s="9"/>
    </row>
    <row r="54" spans="1:11" ht="15.75" thickBot="1" x14ac:dyDescent="0.3">
      <c r="A54" s="242" t="s">
        <v>84</v>
      </c>
      <c r="B54" s="243"/>
      <c r="C54" s="243"/>
      <c r="D54" s="243"/>
      <c r="E54" s="243"/>
      <c r="F54" s="244"/>
    </row>
    <row r="55" spans="1:11" x14ac:dyDescent="0.25">
      <c r="A55" s="170" t="s">
        <v>89</v>
      </c>
      <c r="B55" s="30"/>
      <c r="C55" s="171" t="s">
        <v>10</v>
      </c>
      <c r="D55" s="172">
        <v>1</v>
      </c>
      <c r="E55" s="173">
        <v>750</v>
      </c>
      <c r="F55" s="168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>
        <v>2</v>
      </c>
      <c r="C65" s="45" t="s">
        <v>10</v>
      </c>
      <c r="D65" s="46">
        <v>1</v>
      </c>
      <c r="E65" s="75">
        <v>6</v>
      </c>
      <c r="F65" s="4">
        <f t="shared" ref="F65:F76" si="4">B65*D65*E65</f>
        <v>12</v>
      </c>
      <c r="K65" s="83"/>
    </row>
    <row r="66" spans="1:11" ht="15.75" thickBot="1" x14ac:dyDescent="0.3">
      <c r="A66" s="48" t="s">
        <v>58</v>
      </c>
      <c r="B66" s="25"/>
      <c r="C66" s="76" t="s">
        <v>10</v>
      </c>
      <c r="D66" s="77">
        <v>1</v>
      </c>
      <c r="E66" s="88">
        <v>60</v>
      </c>
      <c r="F66" s="79">
        <f t="shared" si="4"/>
        <v>0</v>
      </c>
      <c r="H66" s="9"/>
      <c r="K66" s="83"/>
    </row>
    <row r="67" spans="1:11" ht="15.75" thickBot="1" x14ac:dyDescent="0.3">
      <c r="A67" s="249" t="s">
        <v>84</v>
      </c>
      <c r="B67" s="250"/>
      <c r="C67" s="250"/>
      <c r="D67" s="250"/>
      <c r="E67" s="250"/>
      <c r="F67" s="251"/>
      <c r="K67" s="83"/>
    </row>
    <row r="68" spans="1:11" x14ac:dyDescent="0.25">
      <c r="A68" s="159" t="s">
        <v>85</v>
      </c>
      <c r="B68" s="30"/>
      <c r="C68" s="160" t="s">
        <v>10</v>
      </c>
      <c r="D68" s="161">
        <v>1</v>
      </c>
      <c r="E68" s="89">
        <v>75</v>
      </c>
      <c r="F68" s="162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ht="15.75" thickBot="1" x14ac:dyDescent="0.3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ht="15.75" thickBot="1" x14ac:dyDescent="0.3">
      <c r="A77" s="249" t="s">
        <v>119</v>
      </c>
      <c r="B77" s="250"/>
      <c r="C77" s="250"/>
      <c r="D77" s="250"/>
      <c r="E77" s="250"/>
      <c r="F77" s="251"/>
      <c r="K77" s="83"/>
    </row>
    <row r="78" spans="1:11" x14ac:dyDescent="0.25">
      <c r="A78" s="159" t="s">
        <v>140</v>
      </c>
      <c r="B78" s="30">
        <v>1</v>
      </c>
      <c r="C78" s="160" t="s">
        <v>10</v>
      </c>
      <c r="D78" s="161">
        <v>1</v>
      </c>
      <c r="E78" s="89">
        <v>15</v>
      </c>
      <c r="F78" s="162">
        <f t="shared" ref="F78:F86" si="5">B78*D78*E78</f>
        <v>15</v>
      </c>
      <c r="K78" s="83"/>
    </row>
    <row r="79" spans="1:11" x14ac:dyDescent="0.25">
      <c r="A79" s="44" t="s">
        <v>141</v>
      </c>
      <c r="B79" s="14"/>
      <c r="C79" s="45" t="s">
        <v>10</v>
      </c>
      <c r="D79" s="46">
        <v>1</v>
      </c>
      <c r="E79" s="75">
        <v>400</v>
      </c>
      <c r="F79" s="4">
        <f t="shared" si="5"/>
        <v>0</v>
      </c>
      <c r="K79" s="83"/>
    </row>
    <row r="80" spans="1:11" x14ac:dyDescent="0.25">
      <c r="A80" s="44" t="s">
        <v>142</v>
      </c>
      <c r="B80" s="14"/>
      <c r="C80" s="45" t="s">
        <v>10</v>
      </c>
      <c r="D80" s="46">
        <v>1</v>
      </c>
      <c r="E80" s="75">
        <v>1000</v>
      </c>
      <c r="F80" s="4">
        <f t="shared" si="5"/>
        <v>0</v>
      </c>
      <c r="K80" s="83"/>
    </row>
    <row r="81" spans="1:11" x14ac:dyDescent="0.25">
      <c r="A81" s="44" t="s">
        <v>143</v>
      </c>
      <c r="B81" s="25"/>
      <c r="C81" s="45" t="s">
        <v>10</v>
      </c>
      <c r="D81" s="46">
        <v>1</v>
      </c>
      <c r="E81" s="47">
        <v>1400</v>
      </c>
      <c r="F81" s="4">
        <f t="shared" si="5"/>
        <v>0</v>
      </c>
      <c r="K81" s="86"/>
    </row>
    <row r="82" spans="1:11" x14ac:dyDescent="0.25">
      <c r="A82" s="44" t="s">
        <v>144</v>
      </c>
      <c r="B82" s="25"/>
      <c r="C82" s="45" t="s">
        <v>10</v>
      </c>
      <c r="D82" s="46">
        <v>1</v>
      </c>
      <c r="E82" s="47">
        <v>800</v>
      </c>
      <c r="F82" s="4">
        <f t="shared" si="5"/>
        <v>0</v>
      </c>
      <c r="K82" s="83"/>
    </row>
    <row r="83" spans="1:11" x14ac:dyDescent="0.25">
      <c r="A83" s="44" t="s">
        <v>145</v>
      </c>
      <c r="B83" s="25"/>
      <c r="C83" s="45" t="s">
        <v>10</v>
      </c>
      <c r="D83" s="46">
        <v>1</v>
      </c>
      <c r="E83" s="47">
        <v>1800</v>
      </c>
      <c r="F83" s="4">
        <f t="shared" si="5"/>
        <v>0</v>
      </c>
      <c r="K83" s="83"/>
    </row>
    <row r="84" spans="1:11" x14ac:dyDescent="0.25">
      <c r="A84" s="66"/>
      <c r="B84" s="14"/>
      <c r="C84" s="45" t="s">
        <v>10</v>
      </c>
      <c r="D84" s="46">
        <v>1</v>
      </c>
      <c r="E84" s="47">
        <v>70</v>
      </c>
      <c r="F84" s="4">
        <f t="shared" si="5"/>
        <v>0</v>
      </c>
      <c r="G84"/>
      <c r="K84" s="83"/>
    </row>
    <row r="85" spans="1:11" x14ac:dyDescent="0.25">
      <c r="A85" s="44"/>
      <c r="B85" s="25"/>
      <c r="C85" s="45" t="s">
        <v>10</v>
      </c>
      <c r="D85" s="46">
        <v>1</v>
      </c>
      <c r="E85" s="47">
        <v>120</v>
      </c>
      <c r="F85" s="4">
        <f t="shared" si="5"/>
        <v>0</v>
      </c>
      <c r="G85"/>
      <c r="K85" s="83"/>
    </row>
    <row r="86" spans="1:11" x14ac:dyDescent="0.25">
      <c r="A86" s="48"/>
      <c r="B86" s="25"/>
      <c r="C86" s="76" t="s">
        <v>10</v>
      </c>
      <c r="D86" s="77">
        <v>1</v>
      </c>
      <c r="E86" s="78">
        <v>25</v>
      </c>
      <c r="F86" s="79">
        <f t="shared" si="5"/>
        <v>0</v>
      </c>
      <c r="G86"/>
      <c r="K86" s="83"/>
    </row>
    <row r="87" spans="1:11" x14ac:dyDescent="0.25">
      <c r="A87" s="140"/>
      <c r="B87" s="141"/>
      <c r="C87" s="142"/>
      <c r="D87" s="143"/>
      <c r="E87" s="144"/>
      <c r="F87" s="145"/>
      <c r="K87" s="83"/>
    </row>
    <row r="88" spans="1:11" x14ac:dyDescent="0.25">
      <c r="A88" s="252" t="s">
        <v>34</v>
      </c>
      <c r="B88" s="253"/>
      <c r="C88" s="253"/>
      <c r="D88" s="253"/>
      <c r="E88" s="253"/>
      <c r="F88" s="254"/>
      <c r="G88"/>
      <c r="K88" s="83"/>
    </row>
    <row r="89" spans="1:11" x14ac:dyDescent="0.25">
      <c r="A89" s="44" t="s">
        <v>109</v>
      </c>
      <c r="B89" s="30"/>
      <c r="C89" s="15" t="s">
        <v>10</v>
      </c>
      <c r="D89" s="16">
        <v>1</v>
      </c>
      <c r="E89" s="72">
        <v>110</v>
      </c>
      <c r="F89" s="64">
        <f t="shared" ref="F89:F94" si="6">B89*D89*E89</f>
        <v>0</v>
      </c>
      <c r="K89" s="83"/>
    </row>
    <row r="90" spans="1:11" x14ac:dyDescent="0.25">
      <c r="A90" s="44" t="s">
        <v>108</v>
      </c>
      <c r="B90" s="30"/>
      <c r="C90" s="15" t="s">
        <v>10</v>
      </c>
      <c r="D90" s="16">
        <v>1</v>
      </c>
      <c r="E90" s="72">
        <v>400</v>
      </c>
      <c r="F90" s="64">
        <f t="shared" si="6"/>
        <v>0</v>
      </c>
      <c r="K90" s="83"/>
    </row>
    <row r="91" spans="1:11" x14ac:dyDescent="0.25">
      <c r="A91" s="44" t="s">
        <v>72</v>
      </c>
      <c r="B91" s="30"/>
      <c r="C91" s="15" t="s">
        <v>10</v>
      </c>
      <c r="D91" s="16">
        <v>1</v>
      </c>
      <c r="E91" s="72">
        <v>600</v>
      </c>
      <c r="F91" s="64">
        <f t="shared" si="6"/>
        <v>0</v>
      </c>
      <c r="K91" s="83"/>
    </row>
    <row r="92" spans="1:11" x14ac:dyDescent="0.25">
      <c r="A92" s="44" t="s">
        <v>47</v>
      </c>
      <c r="B92" s="30"/>
      <c r="C92" s="15" t="s">
        <v>10</v>
      </c>
      <c r="D92" s="16">
        <v>1</v>
      </c>
      <c r="E92" s="72">
        <v>300</v>
      </c>
      <c r="F92" s="64">
        <f t="shared" si="6"/>
        <v>0</v>
      </c>
      <c r="K92" s="83"/>
    </row>
    <row r="93" spans="1:11" x14ac:dyDescent="0.25">
      <c r="A93" s="44" t="s">
        <v>48</v>
      </c>
      <c r="B93" s="30"/>
      <c r="C93" s="15" t="s">
        <v>10</v>
      </c>
      <c r="D93" s="16">
        <v>1</v>
      </c>
      <c r="E93" s="72">
        <v>600</v>
      </c>
      <c r="F93" s="64">
        <f t="shared" si="6"/>
        <v>0</v>
      </c>
      <c r="K93" s="83"/>
    </row>
    <row r="94" spans="1:11" x14ac:dyDescent="0.25">
      <c r="A94" s="48" t="s">
        <v>49</v>
      </c>
      <c r="B94" s="35"/>
      <c r="C94" s="26" t="s">
        <v>10</v>
      </c>
      <c r="D94" s="27">
        <v>1</v>
      </c>
      <c r="E94" s="28">
        <v>40</v>
      </c>
      <c r="F94" s="65">
        <f t="shared" si="6"/>
        <v>0</v>
      </c>
      <c r="K94" s="83"/>
    </row>
    <row r="95" spans="1:11" x14ac:dyDescent="0.25">
      <c r="A95" s="119"/>
      <c r="B95" s="120"/>
      <c r="C95" s="120"/>
      <c r="D95" s="120"/>
      <c r="E95" s="120"/>
      <c r="F95" s="121"/>
      <c r="K95" s="83"/>
    </row>
    <row r="96" spans="1:11" x14ac:dyDescent="0.25">
      <c r="A96" s="256" t="s">
        <v>35</v>
      </c>
      <c r="B96" s="253"/>
      <c r="C96" s="253"/>
      <c r="D96" s="253"/>
      <c r="E96" s="253"/>
      <c r="F96" s="257"/>
      <c r="H96" s="9"/>
      <c r="K96" s="83"/>
    </row>
    <row r="97" spans="1:11" x14ac:dyDescent="0.25">
      <c r="A97" s="21" t="s">
        <v>11</v>
      </c>
      <c r="B97" s="14"/>
      <c r="C97" s="15" t="s">
        <v>12</v>
      </c>
      <c r="D97" s="16">
        <v>1.25</v>
      </c>
      <c r="E97" s="17">
        <v>350</v>
      </c>
      <c r="F97" s="64">
        <f t="shared" ref="F97:F110" si="7">B97*D97*E97</f>
        <v>0</v>
      </c>
      <c r="K97" s="86"/>
    </row>
    <row r="98" spans="1:11" x14ac:dyDescent="0.25">
      <c r="A98" s="21" t="s">
        <v>13</v>
      </c>
      <c r="B98" s="14"/>
      <c r="C98" s="15" t="s">
        <v>12</v>
      </c>
      <c r="D98" s="16">
        <v>1.25</v>
      </c>
      <c r="E98" s="17">
        <v>690</v>
      </c>
      <c r="F98" s="64">
        <f t="shared" si="7"/>
        <v>0</v>
      </c>
      <c r="K98" s="83"/>
    </row>
    <row r="99" spans="1:11" x14ac:dyDescent="0.25">
      <c r="A99" s="21" t="s">
        <v>14</v>
      </c>
      <c r="B99" s="14"/>
      <c r="C99" s="15" t="s">
        <v>12</v>
      </c>
      <c r="D99" s="16">
        <v>1.25</v>
      </c>
      <c r="E99" s="17">
        <v>850</v>
      </c>
      <c r="F99" s="64">
        <f t="shared" si="7"/>
        <v>0</v>
      </c>
      <c r="K99" s="83"/>
    </row>
    <row r="100" spans="1:11" x14ac:dyDescent="0.25">
      <c r="A100" s="21" t="s">
        <v>71</v>
      </c>
      <c r="B100" s="14"/>
      <c r="C100" s="15" t="s">
        <v>12</v>
      </c>
      <c r="D100" s="16">
        <v>1.25</v>
      </c>
      <c r="E100" s="17">
        <v>650</v>
      </c>
      <c r="F100" s="64">
        <f t="shared" si="7"/>
        <v>0</v>
      </c>
      <c r="K100" s="83"/>
    </row>
    <row r="101" spans="1:11" x14ac:dyDescent="0.25">
      <c r="A101" s="21" t="s">
        <v>66</v>
      </c>
      <c r="B101" s="14"/>
      <c r="C101" s="15" t="s">
        <v>12</v>
      </c>
      <c r="D101" s="16">
        <v>1.25</v>
      </c>
      <c r="E101" s="17">
        <v>950</v>
      </c>
      <c r="F101" s="64">
        <f t="shared" si="7"/>
        <v>0</v>
      </c>
      <c r="G101"/>
      <c r="H101" s="9"/>
      <c r="K101" s="86"/>
    </row>
    <row r="102" spans="1:11" x14ac:dyDescent="0.25">
      <c r="A102" s="21" t="s">
        <v>37</v>
      </c>
      <c r="B102" s="14"/>
      <c r="C102" s="15" t="s">
        <v>5</v>
      </c>
      <c r="D102" s="16">
        <v>1.25</v>
      </c>
      <c r="E102" s="17">
        <v>900</v>
      </c>
      <c r="F102" s="64">
        <f t="shared" si="7"/>
        <v>0</v>
      </c>
      <c r="K102" s="83"/>
    </row>
    <row r="103" spans="1:11" x14ac:dyDescent="0.25">
      <c r="A103" s="22" t="s">
        <v>15</v>
      </c>
      <c r="B103" s="25"/>
      <c r="C103" s="15" t="s">
        <v>5</v>
      </c>
      <c r="D103" s="16">
        <v>1.25</v>
      </c>
      <c r="E103" s="17">
        <v>450</v>
      </c>
      <c r="F103" s="64">
        <f t="shared" si="7"/>
        <v>0</v>
      </c>
      <c r="K103" s="83"/>
    </row>
    <row r="104" spans="1:11" x14ac:dyDescent="0.25">
      <c r="A104" s="22" t="s">
        <v>38</v>
      </c>
      <c r="B104" s="25"/>
      <c r="C104" s="15" t="s">
        <v>5</v>
      </c>
      <c r="D104" s="16">
        <v>1.25</v>
      </c>
      <c r="E104" s="17">
        <v>650</v>
      </c>
      <c r="F104" s="64">
        <f t="shared" si="7"/>
        <v>0</v>
      </c>
      <c r="H104" s="9"/>
      <c r="K104" s="83"/>
    </row>
    <row r="105" spans="1:11" x14ac:dyDescent="0.25">
      <c r="A105" s="22" t="s">
        <v>39</v>
      </c>
      <c r="B105" s="25"/>
      <c r="C105" s="15" t="s">
        <v>5</v>
      </c>
      <c r="D105" s="16">
        <v>1.25</v>
      </c>
      <c r="E105" s="17">
        <v>1200</v>
      </c>
      <c r="F105" s="64">
        <f t="shared" si="7"/>
        <v>0</v>
      </c>
      <c r="H105" s="87"/>
      <c r="I105" s="85"/>
      <c r="K105" s="83"/>
    </row>
    <row r="106" spans="1:11" x14ac:dyDescent="0.25">
      <c r="A106" s="22" t="s">
        <v>40</v>
      </c>
      <c r="B106" s="25"/>
      <c r="C106" s="15" t="s">
        <v>5</v>
      </c>
      <c r="D106" s="16">
        <v>1.25</v>
      </c>
      <c r="E106" s="17">
        <v>1500</v>
      </c>
      <c r="F106" s="64">
        <f t="shared" si="7"/>
        <v>0</v>
      </c>
      <c r="H106" s="87"/>
      <c r="I106" s="85"/>
      <c r="K106" s="83"/>
    </row>
    <row r="107" spans="1:11" x14ac:dyDescent="0.25">
      <c r="A107" s="22" t="s">
        <v>41</v>
      </c>
      <c r="B107" s="25"/>
      <c r="C107" s="26" t="s">
        <v>5</v>
      </c>
      <c r="D107" s="16">
        <v>1.25</v>
      </c>
      <c r="E107" s="28">
        <v>3100</v>
      </c>
      <c r="F107" s="64">
        <f t="shared" si="7"/>
        <v>0</v>
      </c>
      <c r="H107" s="87"/>
      <c r="I107" s="85"/>
      <c r="K107" s="83"/>
    </row>
    <row r="108" spans="1:11" x14ac:dyDescent="0.25">
      <c r="A108" s="22" t="s">
        <v>53</v>
      </c>
      <c r="B108" s="25"/>
      <c r="C108" s="15" t="s">
        <v>54</v>
      </c>
      <c r="D108" s="16">
        <v>1.25</v>
      </c>
      <c r="E108" s="17">
        <v>45</v>
      </c>
      <c r="F108" s="64">
        <f t="shared" si="7"/>
        <v>0</v>
      </c>
      <c r="H108" s="87"/>
      <c r="I108" s="85"/>
      <c r="K108" s="83"/>
    </row>
    <row r="109" spans="1:11" x14ac:dyDescent="0.25">
      <c r="A109" s="22" t="s">
        <v>55</v>
      </c>
      <c r="B109" s="25"/>
      <c r="C109" s="15" t="s">
        <v>54</v>
      </c>
      <c r="D109" s="16">
        <v>1.25</v>
      </c>
      <c r="E109" s="17">
        <v>85</v>
      </c>
      <c r="F109" s="64">
        <f t="shared" si="7"/>
        <v>0</v>
      </c>
      <c r="H109" s="87"/>
      <c r="I109" s="85"/>
      <c r="K109" s="83"/>
    </row>
    <row r="110" spans="1:11" x14ac:dyDescent="0.25">
      <c r="A110" s="22" t="s">
        <v>57</v>
      </c>
      <c r="B110" s="25"/>
      <c r="C110" s="26" t="s">
        <v>10</v>
      </c>
      <c r="D110" s="16">
        <v>1.25</v>
      </c>
      <c r="E110" s="28">
        <v>30</v>
      </c>
      <c r="F110" s="64">
        <f t="shared" si="7"/>
        <v>0</v>
      </c>
      <c r="G110"/>
      <c r="H110" s="87"/>
      <c r="I110" s="85"/>
      <c r="K110" s="83"/>
    </row>
    <row r="111" spans="1:11" x14ac:dyDescent="0.25">
      <c r="A111" s="107"/>
      <c r="B111" s="108"/>
      <c r="C111" s="108"/>
      <c r="D111" s="108"/>
      <c r="E111" s="108"/>
      <c r="F111" s="109"/>
      <c r="G111"/>
      <c r="H111" s="87"/>
      <c r="I111" s="85"/>
      <c r="J111" s="9"/>
      <c r="K111" s="83"/>
    </row>
    <row r="112" spans="1:11" x14ac:dyDescent="0.25">
      <c r="A112" s="256" t="s">
        <v>115</v>
      </c>
      <c r="B112" s="253"/>
      <c r="C112" s="253"/>
      <c r="D112" s="253"/>
      <c r="E112" s="253"/>
      <c r="F112" s="257"/>
      <c r="G112"/>
      <c r="H112" s="87"/>
      <c r="I112" s="85"/>
      <c r="J112" s="9"/>
      <c r="K112" s="83"/>
    </row>
    <row r="113" spans="1:17" x14ac:dyDescent="0.25">
      <c r="A113" s="22" t="s">
        <v>116</v>
      </c>
      <c r="B113" s="25"/>
      <c r="C113" s="26" t="s">
        <v>5</v>
      </c>
      <c r="D113" s="27">
        <v>1</v>
      </c>
      <c r="E113" s="88">
        <v>2400</v>
      </c>
      <c r="F113" s="63">
        <f>D113*E113*B113</f>
        <v>0</v>
      </c>
      <c r="G113"/>
      <c r="H113" s="87"/>
      <c r="I113" s="85"/>
      <c r="J113" s="9"/>
      <c r="K113" s="82"/>
    </row>
    <row r="114" spans="1:17" x14ac:dyDescent="0.25">
      <c r="A114" s="22" t="s">
        <v>117</v>
      </c>
      <c r="B114" s="25"/>
      <c r="C114" s="26" t="s">
        <v>5</v>
      </c>
      <c r="D114" s="27">
        <v>1</v>
      </c>
      <c r="E114" s="88">
        <v>3200</v>
      </c>
      <c r="F114" s="63">
        <f>D114*E114*B114</f>
        <v>0</v>
      </c>
      <c r="G114"/>
      <c r="H114" s="87"/>
      <c r="I114" s="85"/>
      <c r="J114" s="9"/>
      <c r="K114" s="82"/>
    </row>
    <row r="115" spans="1:17" x14ac:dyDescent="0.25">
      <c r="A115" s="256" t="s">
        <v>73</v>
      </c>
      <c r="B115" s="253"/>
      <c r="C115" s="253"/>
      <c r="D115" s="253"/>
      <c r="E115" s="253"/>
      <c r="F115" s="257"/>
      <c r="G115"/>
      <c r="H115" s="87"/>
      <c r="I115" s="85"/>
      <c r="J115" s="9"/>
      <c r="K115" s="82"/>
    </row>
    <row r="116" spans="1:17" x14ac:dyDescent="0.25">
      <c r="A116" s="21" t="s">
        <v>74</v>
      </c>
      <c r="B116" s="30"/>
      <c r="C116" s="31" t="s">
        <v>10</v>
      </c>
      <c r="D116" s="32">
        <v>1</v>
      </c>
      <c r="E116" s="33">
        <v>50</v>
      </c>
      <c r="F116" s="63">
        <f>B116*D116*E116</f>
        <v>0</v>
      </c>
      <c r="G116"/>
      <c r="H116" s="87"/>
      <c r="I116" s="85"/>
      <c r="J116" s="9"/>
      <c r="K116" s="82"/>
    </row>
    <row r="117" spans="1:17" x14ac:dyDescent="0.25">
      <c r="A117" s="21" t="s">
        <v>76</v>
      </c>
      <c r="B117" s="30"/>
      <c r="C117" s="31" t="s">
        <v>10</v>
      </c>
      <c r="D117" s="32">
        <v>1</v>
      </c>
      <c r="E117" s="33">
        <v>10</v>
      </c>
      <c r="F117" s="63">
        <f>B117*D117*E117</f>
        <v>0</v>
      </c>
      <c r="G117"/>
      <c r="H117" s="87"/>
      <c r="I117" s="85"/>
      <c r="J117" s="9"/>
      <c r="K117" s="82"/>
    </row>
    <row r="118" spans="1:17" x14ac:dyDescent="0.25">
      <c r="A118" s="21" t="s">
        <v>75</v>
      </c>
      <c r="B118" s="30"/>
      <c r="C118" s="31" t="s">
        <v>10</v>
      </c>
      <c r="D118" s="32">
        <v>1</v>
      </c>
      <c r="E118" s="33">
        <v>110</v>
      </c>
      <c r="F118" s="63">
        <f>B118*D118*E118</f>
        <v>0</v>
      </c>
      <c r="G118"/>
      <c r="H118" s="87"/>
      <c r="I118" s="85"/>
      <c r="J118" s="9"/>
      <c r="K118" s="82"/>
    </row>
    <row r="119" spans="1:17" x14ac:dyDescent="0.25">
      <c r="A119" s="21" t="s">
        <v>77</v>
      </c>
      <c r="B119" s="30"/>
      <c r="C119" s="31" t="s">
        <v>10</v>
      </c>
      <c r="D119" s="32">
        <v>1</v>
      </c>
      <c r="E119" s="33">
        <v>45</v>
      </c>
      <c r="F119" s="63">
        <f>B119*D119*E119</f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>B120*D120*E120</f>
        <v>0</v>
      </c>
      <c r="G120"/>
      <c r="H120" s="87"/>
      <c r="I120" s="85"/>
      <c r="J120" s="9"/>
      <c r="K120" s="82"/>
    </row>
    <row r="121" spans="1:17" x14ac:dyDescent="0.25">
      <c r="A121" s="256" t="s">
        <v>78</v>
      </c>
      <c r="B121" s="253"/>
      <c r="C121" s="253"/>
      <c r="D121" s="253"/>
      <c r="E121" s="253"/>
      <c r="F121" s="257"/>
      <c r="G121"/>
      <c r="H121" s="87"/>
      <c r="I121" s="85"/>
      <c r="J121" s="9"/>
      <c r="K121" s="82"/>
    </row>
    <row r="122" spans="1:17" x14ac:dyDescent="0.25">
      <c r="A122" s="21" t="s">
        <v>110</v>
      </c>
      <c r="B122" s="30"/>
      <c r="C122" s="31" t="s">
        <v>10</v>
      </c>
      <c r="D122" s="32">
        <v>1</v>
      </c>
      <c r="E122" s="89">
        <v>50</v>
      </c>
      <c r="F122" s="63">
        <f t="shared" ref="F122:F135" si="8">D122*B122*E122</f>
        <v>0</v>
      </c>
      <c r="G122"/>
      <c r="H122"/>
      <c r="I122" s="85"/>
    </row>
    <row r="123" spans="1:17" x14ac:dyDescent="0.25">
      <c r="A123" s="21" t="s">
        <v>79</v>
      </c>
      <c r="B123" s="30"/>
      <c r="C123" s="31" t="s">
        <v>10</v>
      </c>
      <c r="D123" s="32">
        <v>1</v>
      </c>
      <c r="E123" s="33">
        <v>800</v>
      </c>
      <c r="F123" s="63">
        <f t="shared" si="8"/>
        <v>0</v>
      </c>
      <c r="G123"/>
      <c r="H123"/>
      <c r="I123" s="85"/>
    </row>
    <row r="124" spans="1:17" x14ac:dyDescent="0.25">
      <c r="A124" s="21" t="s">
        <v>80</v>
      </c>
      <c r="B124" s="30"/>
      <c r="C124" s="31" t="s">
        <v>10</v>
      </c>
      <c r="D124" s="32">
        <v>1</v>
      </c>
      <c r="E124" s="33">
        <v>35</v>
      </c>
      <c r="F124" s="63">
        <f t="shared" si="8"/>
        <v>0</v>
      </c>
      <c r="G124"/>
      <c r="H124"/>
      <c r="I124" s="85"/>
    </row>
    <row r="125" spans="1:17" x14ac:dyDescent="0.25">
      <c r="A125" s="21" t="s">
        <v>127</v>
      </c>
      <c r="B125" s="30"/>
      <c r="C125" s="31" t="s">
        <v>10</v>
      </c>
      <c r="D125" s="32">
        <v>1</v>
      </c>
      <c r="E125" s="33">
        <v>2400</v>
      </c>
      <c r="F125" s="63">
        <f t="shared" si="8"/>
        <v>0</v>
      </c>
      <c r="G125"/>
      <c r="H125"/>
      <c r="I125" s="85"/>
    </row>
    <row r="126" spans="1:17" x14ac:dyDescent="0.25">
      <c r="A126" s="21" t="s">
        <v>128</v>
      </c>
      <c r="B126" s="30"/>
      <c r="C126" s="31" t="s">
        <v>10</v>
      </c>
      <c r="D126" s="32">
        <v>1</v>
      </c>
      <c r="E126" s="33">
        <v>1800</v>
      </c>
      <c r="F126" s="63">
        <f t="shared" si="8"/>
        <v>0</v>
      </c>
      <c r="G126"/>
      <c r="H126"/>
      <c r="I126" s="85"/>
    </row>
    <row r="127" spans="1:17" x14ac:dyDescent="0.25">
      <c r="A127" s="21" t="s">
        <v>139</v>
      </c>
      <c r="B127" s="30"/>
      <c r="C127" s="31" t="s">
        <v>10</v>
      </c>
      <c r="D127" s="32">
        <v>1</v>
      </c>
      <c r="E127" s="33">
        <v>20</v>
      </c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148</v>
      </c>
      <c r="B128" s="30"/>
      <c r="C128" s="31" t="s">
        <v>10</v>
      </c>
      <c r="D128" s="32">
        <v>1</v>
      </c>
      <c r="E128" s="33">
        <v>600</v>
      </c>
      <c r="F128" s="63">
        <f t="shared" si="8"/>
        <v>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/>
      <c r="B129" s="30"/>
      <c r="C129" s="31" t="s">
        <v>10</v>
      </c>
      <c r="D129" s="32">
        <v>1</v>
      </c>
      <c r="E129" s="33"/>
      <c r="F129" s="63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21"/>
      <c r="B130" s="30"/>
      <c r="C130" s="31" t="s">
        <v>10</v>
      </c>
      <c r="D130" s="32">
        <v>1</v>
      </c>
      <c r="E130" s="33"/>
      <c r="F130" s="63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21"/>
      <c r="B131" s="30"/>
      <c r="C131" s="31" t="s">
        <v>10</v>
      </c>
      <c r="D131" s="32">
        <v>1</v>
      </c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  <c r="O131" s="9"/>
      <c r="P131" s="9"/>
      <c r="Q131" s="9"/>
    </row>
    <row r="132" spans="1:17" x14ac:dyDescent="0.25">
      <c r="A132" s="21"/>
      <c r="B132" s="30"/>
      <c r="C132" s="31" t="s">
        <v>10</v>
      </c>
      <c r="D132" s="32">
        <v>1</v>
      </c>
      <c r="E132" s="33"/>
      <c r="F132" s="63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/>
      <c r="B133" s="30"/>
      <c r="C133" s="31" t="s">
        <v>10</v>
      </c>
      <c r="D133" s="32">
        <v>1</v>
      </c>
      <c r="E133" s="33"/>
      <c r="F133" s="63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21"/>
      <c r="B134" s="30"/>
      <c r="C134" s="31" t="s">
        <v>10</v>
      </c>
      <c r="D134" s="32">
        <v>1</v>
      </c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/>
      <c r="B135" s="30"/>
      <c r="C135" s="31" t="s">
        <v>10</v>
      </c>
      <c r="D135" s="32">
        <v>1</v>
      </c>
      <c r="E135" s="33"/>
      <c r="F135" s="63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56" t="s">
        <v>42</v>
      </c>
      <c r="B136" s="253"/>
      <c r="C136" s="253"/>
      <c r="D136" s="253"/>
      <c r="E136" s="253"/>
      <c r="F136" s="257"/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125" t="s">
        <v>52</v>
      </c>
      <c r="B137" s="30"/>
      <c r="C137" s="31"/>
      <c r="D137" s="32"/>
      <c r="E137" s="33"/>
      <c r="F137" s="63">
        <f t="shared" ref="F137:F147" si="9">B137*D137*E137</f>
        <v>0</v>
      </c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67" t="s">
        <v>51</v>
      </c>
      <c r="B138" s="30"/>
      <c r="C138" s="31"/>
      <c r="D138" s="32"/>
      <c r="E138" s="33"/>
      <c r="F138" s="63">
        <f t="shared" si="9"/>
        <v>0</v>
      </c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1" t="s">
        <v>43</v>
      </c>
      <c r="B139" s="81"/>
      <c r="C139" s="16" t="s">
        <v>10</v>
      </c>
      <c r="D139" s="16">
        <v>1</v>
      </c>
      <c r="E139" s="16">
        <v>1500</v>
      </c>
      <c r="F139" s="64">
        <f t="shared" si="9"/>
        <v>0</v>
      </c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21" t="s">
        <v>44</v>
      </c>
      <c r="B140" s="14"/>
      <c r="C140" s="16" t="s">
        <v>10</v>
      </c>
      <c r="D140" s="16">
        <v>1</v>
      </c>
      <c r="E140" s="16">
        <v>2100</v>
      </c>
      <c r="F140" s="64">
        <f t="shared" si="9"/>
        <v>0</v>
      </c>
      <c r="G140"/>
      <c r="H140"/>
      <c r="I140"/>
      <c r="J140" s="9"/>
      <c r="K140" s="52"/>
      <c r="L140" s="52"/>
      <c r="M140" s="52"/>
      <c r="N140" s="52"/>
    </row>
    <row r="141" spans="1:17" x14ac:dyDescent="0.25">
      <c r="A141" s="125" t="s">
        <v>119</v>
      </c>
      <c r="B141" s="14"/>
      <c r="C141" s="16"/>
      <c r="D141" s="16"/>
      <c r="E141" s="17"/>
      <c r="F141" s="64">
        <f t="shared" si="9"/>
        <v>0</v>
      </c>
      <c r="G141"/>
      <c r="H141"/>
      <c r="I141"/>
      <c r="J141" s="9"/>
      <c r="K141" s="52"/>
      <c r="L141" s="52"/>
      <c r="M141" s="52"/>
      <c r="N141" s="52"/>
    </row>
    <row r="142" spans="1:17" x14ac:dyDescent="0.25">
      <c r="A142" s="67" t="s">
        <v>118</v>
      </c>
      <c r="B142" s="30"/>
      <c r="C142" s="31"/>
      <c r="D142" s="32"/>
      <c r="E142" s="33"/>
      <c r="F142" s="63">
        <f t="shared" si="9"/>
        <v>0</v>
      </c>
      <c r="G142"/>
      <c r="H142"/>
      <c r="I142"/>
      <c r="J142" s="9"/>
      <c r="K142" s="52"/>
      <c r="L142" s="52"/>
      <c r="M142" s="52"/>
      <c r="N142" s="52"/>
    </row>
    <row r="143" spans="1:17" x14ac:dyDescent="0.25">
      <c r="A143" s="21" t="s">
        <v>120</v>
      </c>
      <c r="B143" s="81"/>
      <c r="C143" s="16" t="s">
        <v>10</v>
      </c>
      <c r="D143" s="16">
        <v>1</v>
      </c>
      <c r="E143" s="16">
        <v>2100</v>
      </c>
      <c r="F143" s="64">
        <f t="shared" si="9"/>
        <v>0</v>
      </c>
      <c r="G143" s="137"/>
      <c r="H143"/>
      <c r="I143"/>
      <c r="J143" s="9"/>
      <c r="K143" s="52"/>
      <c r="L143" s="52"/>
      <c r="M143" s="52"/>
      <c r="N143" s="52"/>
    </row>
    <row r="144" spans="1:17" x14ac:dyDescent="0.25">
      <c r="A144" s="21" t="s">
        <v>121</v>
      </c>
      <c r="B144" s="14"/>
      <c r="C144" s="16" t="s">
        <v>10</v>
      </c>
      <c r="D144" s="16">
        <v>1</v>
      </c>
      <c r="E144" s="16">
        <v>3100</v>
      </c>
      <c r="F144" s="64">
        <f t="shared" si="9"/>
        <v>0</v>
      </c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67" t="s">
        <v>122</v>
      </c>
      <c r="B145" s="30"/>
      <c r="C145" s="31"/>
      <c r="D145" s="32"/>
      <c r="E145" s="33"/>
      <c r="F145" s="63">
        <f t="shared" si="9"/>
        <v>0</v>
      </c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21" t="s">
        <v>123</v>
      </c>
      <c r="B146" s="14"/>
      <c r="C146" s="16" t="s">
        <v>10</v>
      </c>
      <c r="D146" s="16">
        <v>1</v>
      </c>
      <c r="E146" s="16">
        <v>3400</v>
      </c>
      <c r="F146" s="64">
        <f t="shared" si="9"/>
        <v>0</v>
      </c>
      <c r="G146"/>
      <c r="H146"/>
      <c r="I146"/>
      <c r="J146" s="9"/>
      <c r="K146" s="52"/>
      <c r="L146" s="52"/>
      <c r="M146" s="52"/>
      <c r="N146" s="52"/>
    </row>
    <row r="147" spans="1:14" x14ac:dyDescent="0.25">
      <c r="A147" s="21" t="s">
        <v>124</v>
      </c>
      <c r="B147" s="14"/>
      <c r="C147" s="16" t="s">
        <v>10</v>
      </c>
      <c r="D147" s="16">
        <v>1</v>
      </c>
      <c r="E147" s="16">
        <v>4500</v>
      </c>
      <c r="F147" s="64">
        <f t="shared" si="9"/>
        <v>0</v>
      </c>
      <c r="G147"/>
      <c r="H147"/>
      <c r="I147"/>
      <c r="J147" s="9"/>
      <c r="K147" s="98"/>
      <c r="L147" s="98"/>
      <c r="M147" s="98"/>
      <c r="N147" s="98"/>
    </row>
    <row r="148" spans="1:14" x14ac:dyDescent="0.25">
      <c r="A148" s="21"/>
      <c r="B148" s="14"/>
      <c r="C148" s="16"/>
      <c r="D148" s="16"/>
      <c r="E148" s="16"/>
      <c r="F148" s="64"/>
      <c r="G148"/>
      <c r="H148"/>
      <c r="I148"/>
      <c r="J148" s="9"/>
      <c r="K148" s="52"/>
      <c r="L148" s="52"/>
      <c r="M148" s="52"/>
      <c r="N148" s="52"/>
    </row>
    <row r="149" spans="1:14" x14ac:dyDescent="0.25">
      <c r="A149" s="21"/>
      <c r="B149" s="14"/>
      <c r="C149" s="16"/>
      <c r="D149" s="16"/>
      <c r="E149" s="16"/>
      <c r="F149" s="64"/>
      <c r="G149"/>
      <c r="H149"/>
      <c r="I149"/>
      <c r="J149" s="52"/>
      <c r="K149" s="52"/>
      <c r="L149" s="52"/>
      <c r="M149" s="52"/>
      <c r="N149" s="52"/>
    </row>
    <row r="150" spans="1:14" ht="15.75" thickBot="1" x14ac:dyDescent="0.3">
      <c r="A150" s="22"/>
      <c r="B150" s="25"/>
      <c r="C150" s="26"/>
      <c r="D150" s="27"/>
      <c r="E150" s="28"/>
      <c r="F150" s="65"/>
      <c r="G150"/>
      <c r="H150">
        <f>71116*1.2</f>
        <v>85339.199999999997</v>
      </c>
      <c r="I150"/>
      <c r="J150" s="52"/>
      <c r="K150" s="52"/>
      <c r="L150" s="52"/>
      <c r="M150" s="52"/>
      <c r="N150" s="52"/>
    </row>
    <row r="151" spans="1:14" x14ac:dyDescent="0.25">
      <c r="A151" s="150" t="s">
        <v>125</v>
      </c>
      <c r="B151" s="151"/>
      <c r="C151" s="152"/>
      <c r="D151" s="153"/>
      <c r="E151" s="156"/>
      <c r="F151" s="157">
        <f>SUM(F122:F135,F137:F150,F116:F120,F113:F114,F102:F110,F97:F101,F89:F94,F65:F76,F52:F53,F55:F62,F43:F48,F41,F39,F33:F37,F23:F30,F10:F20,F4:F7,F78:F86)</f>
        <v>1838.6749999999997</v>
      </c>
      <c r="G151"/>
      <c r="H151"/>
      <c r="I151"/>
      <c r="J151" s="52"/>
      <c r="K151" s="52"/>
      <c r="L151" s="52"/>
      <c r="M151" s="52"/>
      <c r="N151" s="52"/>
    </row>
    <row r="152" spans="1:14" ht="15.75" thickBot="1" x14ac:dyDescent="0.3">
      <c r="A152" s="154" t="s">
        <v>126</v>
      </c>
      <c r="B152" s="155"/>
      <c r="C152" s="155"/>
      <c r="D152" s="155"/>
      <c r="E152" s="155"/>
      <c r="F152" s="158">
        <f>F151*0.12</f>
        <v>220.64099999999996</v>
      </c>
      <c r="G152"/>
      <c r="H152"/>
      <c r="I152"/>
      <c r="J152" s="52"/>
      <c r="K152" s="52"/>
      <c r="L152" s="52"/>
      <c r="M152" s="52"/>
      <c r="N152" s="52"/>
    </row>
    <row r="153" spans="1:14" ht="27" thickBot="1" x14ac:dyDescent="0.3">
      <c r="A153" s="258" t="s">
        <v>98</v>
      </c>
      <c r="B153" s="259"/>
      <c r="C153" s="259"/>
      <c r="D153" s="259"/>
      <c r="E153" s="260"/>
      <c r="F153" s="135">
        <f>F151+F152</f>
        <v>2059.3159999999998</v>
      </c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4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52"/>
      <c r="K158" s="52"/>
      <c r="L158" s="52"/>
      <c r="M158" s="52"/>
      <c r="N158" s="52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98"/>
      <c r="K159" s="98"/>
      <c r="L159" s="98"/>
      <c r="M159" s="98"/>
      <c r="N159" s="98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9"/>
      <c r="C164" s="9"/>
      <c r="D164" s="9"/>
      <c r="E164" s="9"/>
      <c r="F164" s="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9"/>
      <c r="B167" s="49"/>
      <c r="C167" s="49"/>
      <c r="D167" s="49"/>
      <c r="E167" s="50"/>
      <c r="F167" s="49"/>
      <c r="G167" s="49"/>
      <c r="H167"/>
      <c r="I167"/>
      <c r="J167" s="52"/>
      <c r="K167" s="52"/>
      <c r="L167" s="52"/>
      <c r="M167" s="52"/>
      <c r="N167" s="52"/>
    </row>
    <row r="168" spans="1:14" x14ac:dyDescent="0.25">
      <c r="A168" s="49"/>
      <c r="B168" s="49"/>
      <c r="C168" s="49"/>
      <c r="D168" s="49"/>
      <c r="E168" s="50"/>
      <c r="F168" s="49"/>
      <c r="G168" s="4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49"/>
      <c r="C169" s="49"/>
      <c r="D169" s="49"/>
      <c r="E169" s="50"/>
      <c r="F169" s="49"/>
      <c r="G169" s="9"/>
      <c r="H169" s="52"/>
      <c r="I169"/>
      <c r="J169" s="52"/>
      <c r="K169" s="52"/>
      <c r="L169" s="52"/>
      <c r="M169" s="52"/>
      <c r="N169" s="52"/>
    </row>
    <row r="170" spans="1:14" x14ac:dyDescent="0.25">
      <c r="A170" s="49"/>
      <c r="B170" s="49"/>
      <c r="C170" s="49"/>
      <c r="D170" s="49"/>
      <c r="E170" s="50"/>
      <c r="F170" s="49"/>
      <c r="G170"/>
      <c r="H170" s="52"/>
      <c r="I170"/>
      <c r="J170" s="52"/>
      <c r="K170" s="52"/>
      <c r="L170" s="52"/>
      <c r="M170" s="52"/>
      <c r="N170" s="52"/>
    </row>
    <row r="171" spans="1:14" x14ac:dyDescent="0.25">
      <c r="A171" s="49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49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H174" s="52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49"/>
      <c r="C176" s="49"/>
      <c r="D176" s="49"/>
      <c r="E176" s="50"/>
      <c r="F176" s="49"/>
      <c r="I176"/>
      <c r="J176" s="52"/>
      <c r="K176" s="52"/>
      <c r="L176" s="52"/>
      <c r="M176" s="52"/>
      <c r="N176" s="52"/>
    </row>
    <row r="177" spans="1:14" x14ac:dyDescent="0.25">
      <c r="A177" s="49"/>
      <c r="B177" s="49"/>
      <c r="C177" s="49"/>
      <c r="D177" s="49"/>
      <c r="E177" s="50"/>
      <c r="F177" s="49"/>
      <c r="G177"/>
      <c r="I177"/>
      <c r="J177" s="52"/>
      <c r="K177" s="52"/>
      <c r="L177" s="52"/>
      <c r="M177" s="52"/>
      <c r="N177" s="52"/>
    </row>
    <row r="178" spans="1:14" x14ac:dyDescent="0.25">
      <c r="A178" s="49"/>
      <c r="B178" s="53"/>
      <c r="C178" s="54"/>
      <c r="D178" s="55"/>
      <c r="E178" s="56"/>
      <c r="F178" s="43"/>
      <c r="I178"/>
      <c r="J178" s="98"/>
      <c r="K178" s="98"/>
      <c r="L178" s="98"/>
      <c r="M178" s="98"/>
      <c r="N178" s="98"/>
    </row>
    <row r="179" spans="1:14" x14ac:dyDescent="0.25">
      <c r="A179" s="49"/>
      <c r="B179" s="53"/>
      <c r="C179" s="54"/>
      <c r="D179" s="55"/>
      <c r="E179" s="56"/>
      <c r="F179" s="43"/>
      <c r="G179"/>
      <c r="I179"/>
      <c r="J179" s="52"/>
      <c r="K179" s="52"/>
      <c r="L179" s="52"/>
      <c r="M179" s="52"/>
      <c r="N179" s="52"/>
    </row>
    <row r="180" spans="1:14" x14ac:dyDescent="0.25">
      <c r="A180" s="49"/>
      <c r="B180" s="53"/>
      <c r="C180" s="54"/>
      <c r="D180" s="55"/>
      <c r="E180" s="56"/>
      <c r="F180" s="43"/>
      <c r="I180"/>
      <c r="J180" s="52"/>
      <c r="K180" s="52"/>
      <c r="L180" s="52"/>
      <c r="M180" s="52"/>
      <c r="N180" s="52"/>
    </row>
    <row r="181" spans="1:14" x14ac:dyDescent="0.25">
      <c r="A181" s="52"/>
      <c r="B181" s="49"/>
      <c r="C181" s="49"/>
      <c r="D181" s="49"/>
      <c r="E181" s="50"/>
      <c r="F181" s="49"/>
      <c r="H181" s="9"/>
      <c r="I181"/>
      <c r="J181" s="52"/>
      <c r="K181" s="52"/>
      <c r="L181" s="52"/>
      <c r="M181" s="52"/>
      <c r="N181" s="52"/>
    </row>
    <row r="182" spans="1:14" x14ac:dyDescent="0.25">
      <c r="A182" s="52"/>
      <c r="B182" s="49"/>
      <c r="C182" s="49"/>
      <c r="D182" s="49"/>
      <c r="E182" s="50"/>
      <c r="F182" s="49"/>
      <c r="I182"/>
    </row>
    <row r="183" spans="1:14" x14ac:dyDescent="0.25">
      <c r="A183" s="52"/>
      <c r="B183" s="49"/>
      <c r="C183" s="49"/>
      <c r="D183" s="49"/>
      <c r="E183" s="50"/>
      <c r="F183" s="49"/>
      <c r="H183" s="9"/>
      <c r="I183"/>
    </row>
    <row r="184" spans="1:14" x14ac:dyDescent="0.25">
      <c r="A184" s="49"/>
      <c r="B184" s="49"/>
      <c r="C184" s="49"/>
      <c r="D184" s="49"/>
      <c r="E184" s="50"/>
      <c r="F184" s="49"/>
      <c r="G184"/>
      <c r="H184" s="9"/>
      <c r="I184" s="52"/>
    </row>
    <row r="185" spans="1:14" x14ac:dyDescent="0.25">
      <c r="A185" s="49"/>
      <c r="B185" s="49"/>
      <c r="C185" s="49"/>
      <c r="D185" s="49"/>
      <c r="E185" s="50"/>
      <c r="F185" s="49"/>
      <c r="I185" s="52"/>
    </row>
    <row r="186" spans="1:14" x14ac:dyDescent="0.25">
      <c r="A186" s="49"/>
      <c r="B186" s="49"/>
      <c r="C186" s="49"/>
      <c r="D186" s="49"/>
      <c r="E186" s="50"/>
      <c r="F186" s="49"/>
      <c r="I186" s="52"/>
    </row>
    <row r="187" spans="1:14" x14ac:dyDescent="0.25">
      <c r="A187" s="49"/>
      <c r="B187" s="53"/>
      <c r="C187" s="54"/>
      <c r="D187" s="55"/>
      <c r="E187" s="56"/>
      <c r="F187" s="43"/>
      <c r="I187" s="52"/>
    </row>
    <row r="188" spans="1:14" x14ac:dyDescent="0.25">
      <c r="A188" s="49"/>
      <c r="B188" s="53"/>
      <c r="C188" s="54"/>
      <c r="D188" s="55"/>
      <c r="E188" s="56"/>
      <c r="F188" s="43"/>
      <c r="I188" s="52"/>
    </row>
    <row r="189" spans="1:14" x14ac:dyDescent="0.25">
      <c r="A189" s="49"/>
      <c r="B189" s="53"/>
      <c r="C189" s="54"/>
      <c r="D189" s="55"/>
      <c r="E189" s="56"/>
      <c r="F189" s="43"/>
      <c r="I189" s="52"/>
    </row>
    <row r="190" spans="1:14" x14ac:dyDescent="0.25">
      <c r="A190" s="52"/>
      <c r="B190" s="53"/>
      <c r="C190" s="54"/>
      <c r="D190" s="55"/>
      <c r="E190" s="56"/>
      <c r="F190" s="43"/>
      <c r="I190" s="52"/>
    </row>
    <row r="191" spans="1:14" x14ac:dyDescent="0.25">
      <c r="A191" s="52"/>
      <c r="B191" s="53"/>
      <c r="C191" s="54"/>
      <c r="D191" s="55"/>
      <c r="E191" s="56"/>
      <c r="F191" s="43"/>
      <c r="H191" s="9"/>
    </row>
    <row r="192" spans="1:14" x14ac:dyDescent="0.25">
      <c r="A192" s="52"/>
      <c r="B192" s="53"/>
      <c r="C192" s="54"/>
      <c r="D192" s="55"/>
      <c r="E192" s="56"/>
      <c r="F192" s="43"/>
    </row>
    <row r="193" spans="1:8" x14ac:dyDescent="0.25">
      <c r="A193" s="52"/>
      <c r="B193" s="53"/>
      <c r="C193" s="54"/>
      <c r="D193" s="55"/>
      <c r="E193" s="56"/>
      <c r="F193" s="43"/>
      <c r="H193" s="9"/>
    </row>
    <row r="194" spans="1:8" x14ac:dyDescent="0.25">
      <c r="A194" s="52"/>
      <c r="B194" s="53"/>
      <c r="C194" s="54"/>
      <c r="D194" s="55"/>
      <c r="E194" s="56"/>
      <c r="F194" s="43"/>
      <c r="G194"/>
    </row>
    <row r="195" spans="1:8" x14ac:dyDescent="0.25">
      <c r="A195" s="52"/>
      <c r="B195" s="53"/>
      <c r="C195" s="54"/>
      <c r="D195" s="55"/>
      <c r="E195" s="56"/>
      <c r="F195" s="43"/>
    </row>
    <row r="196" spans="1:8" x14ac:dyDescent="0.25">
      <c r="A196" s="52"/>
      <c r="B196" s="53"/>
      <c r="C196" s="54"/>
      <c r="D196" s="55"/>
      <c r="E196" s="56"/>
      <c r="F196" s="43"/>
    </row>
    <row r="197" spans="1:8" x14ac:dyDescent="0.25">
      <c r="A197" s="52"/>
      <c r="B197" s="53"/>
      <c r="C197" s="54"/>
      <c r="D197" s="55"/>
      <c r="E197" s="56"/>
      <c r="F197" s="43"/>
    </row>
    <row r="198" spans="1:8" x14ac:dyDescent="0.25">
      <c r="A198" s="52"/>
      <c r="B198" s="53"/>
      <c r="C198" s="54"/>
      <c r="D198" s="55"/>
      <c r="E198" s="56"/>
      <c r="F198" s="43"/>
      <c r="H198" s="9"/>
    </row>
    <row r="199" spans="1:8" x14ac:dyDescent="0.25">
      <c r="A199" s="52"/>
      <c r="B199" s="53"/>
      <c r="C199" s="54"/>
      <c r="D199" s="55"/>
      <c r="E199" s="56"/>
      <c r="F199" s="43"/>
    </row>
    <row r="200" spans="1:8" x14ac:dyDescent="0.25">
      <c r="A200" s="52"/>
      <c r="B200" s="53"/>
      <c r="C200" s="54"/>
      <c r="D200" s="55"/>
      <c r="E200" s="56"/>
      <c r="F200" s="43"/>
    </row>
    <row r="201" spans="1:8" x14ac:dyDescent="0.25">
      <c r="A201" s="24"/>
      <c r="B201" s="53"/>
      <c r="C201" s="54"/>
      <c r="D201" s="55"/>
      <c r="E201" s="56"/>
      <c r="F201" s="43"/>
    </row>
    <row r="202" spans="1:8" x14ac:dyDescent="0.25">
      <c r="A202" s="24"/>
      <c r="B202" s="53"/>
      <c r="C202" s="54"/>
      <c r="D202" s="55"/>
      <c r="E202" s="56"/>
      <c r="F202" s="43"/>
      <c r="G202"/>
    </row>
    <row r="203" spans="1:8" x14ac:dyDescent="0.25">
      <c r="A203" s="24"/>
      <c r="B203" s="53"/>
      <c r="C203" s="54"/>
      <c r="D203" s="55"/>
      <c r="E203" s="56"/>
      <c r="F203" s="43"/>
    </row>
    <row r="204" spans="1:8" x14ac:dyDescent="0.25">
      <c r="A204" s="24"/>
      <c r="B204" s="53"/>
      <c r="C204" s="54"/>
      <c r="D204" s="55"/>
      <c r="E204" s="56"/>
      <c r="F204" s="43"/>
      <c r="G204"/>
    </row>
    <row r="205" spans="1:8" x14ac:dyDescent="0.25">
      <c r="A205" s="24"/>
      <c r="B205" s="53"/>
      <c r="C205" s="54"/>
      <c r="D205" s="55"/>
      <c r="E205" s="56"/>
      <c r="F205" s="43"/>
    </row>
    <row r="206" spans="1:8" x14ac:dyDescent="0.25">
      <c r="A206" s="24"/>
      <c r="B206" s="57"/>
      <c r="C206" s="58"/>
      <c r="D206" s="59"/>
      <c r="E206" s="60"/>
      <c r="F206" s="51"/>
    </row>
    <row r="207" spans="1:8" x14ac:dyDescent="0.25">
      <c r="A207" s="24"/>
      <c r="B207" s="57"/>
      <c r="C207" s="58"/>
      <c r="D207" s="59"/>
      <c r="E207" s="60"/>
      <c r="F207" s="51"/>
    </row>
    <row r="208" spans="1:8" x14ac:dyDescent="0.25">
      <c r="A208" s="24"/>
      <c r="B208" s="245"/>
      <c r="C208" s="245"/>
      <c r="D208" s="245"/>
      <c r="E208" s="245"/>
      <c r="F208" s="51"/>
      <c r="H208" s="9"/>
    </row>
    <row r="209" spans="1:8" x14ac:dyDescent="0.25">
      <c r="A209" s="5"/>
      <c r="B209" s="261"/>
      <c r="C209" s="261"/>
      <c r="D209" s="261"/>
      <c r="E209" s="261"/>
      <c r="F209" s="51"/>
      <c r="G209"/>
    </row>
    <row r="210" spans="1:8" ht="26.25" x14ac:dyDescent="0.4">
      <c r="A210" s="5"/>
      <c r="B210" s="255"/>
      <c r="C210" s="255"/>
      <c r="D210" s="255"/>
      <c r="E210" s="255"/>
      <c r="F210" s="62"/>
    </row>
    <row r="211" spans="1:8" x14ac:dyDescent="0.25">
      <c r="A211" s="49"/>
      <c r="B211" s="49"/>
      <c r="C211" s="49"/>
      <c r="D211" s="49"/>
      <c r="E211" s="50"/>
      <c r="F211" s="49"/>
    </row>
    <row r="212" spans="1:8" x14ac:dyDescent="0.25">
      <c r="A212" s="61"/>
      <c r="B212" s="49"/>
      <c r="C212" s="49"/>
      <c r="D212" s="49"/>
      <c r="E212" s="50"/>
      <c r="F212" s="49"/>
      <c r="G212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52"/>
      <c r="E214" s="53"/>
      <c r="F214" s="54"/>
    </row>
    <row r="215" spans="1:8" x14ac:dyDescent="0.25">
      <c r="A215" s="49"/>
      <c r="B215" s="49"/>
      <c r="C215" s="49"/>
      <c r="D215" s="49"/>
      <c r="E215" s="50"/>
      <c r="F215" s="49"/>
    </row>
    <row r="216" spans="1:8" x14ac:dyDescent="0.25">
      <c r="A216" s="49"/>
      <c r="B216" s="49"/>
      <c r="C216" s="49"/>
      <c r="D216" s="49"/>
      <c r="E216" s="50"/>
      <c r="F216" s="49"/>
      <c r="H216" s="9"/>
    </row>
    <row r="217" spans="1:8" x14ac:dyDescent="0.25">
      <c r="A217" s="49"/>
      <c r="B217" s="49"/>
      <c r="C217" s="49"/>
      <c r="D217" s="49"/>
      <c r="E217" s="50"/>
      <c r="F217" s="49"/>
    </row>
    <row r="218" spans="1:8" x14ac:dyDescent="0.25">
      <c r="A218" s="49"/>
      <c r="B218" s="49"/>
      <c r="C218" s="49"/>
      <c r="D218" s="49"/>
      <c r="E218" s="50"/>
      <c r="F218" s="49"/>
      <c r="H218" s="9"/>
    </row>
    <row r="219" spans="1:8" x14ac:dyDescent="0.25">
      <c r="A219" s="49"/>
      <c r="B219" s="49"/>
      <c r="C219" s="49"/>
      <c r="D219" s="49"/>
      <c r="E219" s="50"/>
      <c r="F219" s="49"/>
      <c r="G219"/>
    </row>
    <row r="220" spans="1:8" x14ac:dyDescent="0.25">
      <c r="A220" s="49"/>
      <c r="B220" s="49"/>
      <c r="C220" s="49"/>
      <c r="D220" s="49"/>
      <c r="E220" s="50"/>
      <c r="F220" s="49"/>
    </row>
    <row r="221" spans="1:8" x14ac:dyDescent="0.25">
      <c r="A221" s="49"/>
      <c r="B221" s="49"/>
      <c r="C221" s="49"/>
      <c r="D221" s="49"/>
      <c r="E221" s="50"/>
      <c r="F221" s="49"/>
      <c r="G221"/>
    </row>
    <row r="222" spans="1:8" x14ac:dyDescent="0.25">
      <c r="A222" s="49"/>
      <c r="B222" s="49"/>
      <c r="C222" s="49"/>
      <c r="D222" s="49"/>
      <c r="E222" s="50"/>
      <c r="F222" s="49"/>
    </row>
    <row r="223" spans="1:8" x14ac:dyDescent="0.25">
      <c r="A223" s="49"/>
      <c r="B223" s="49"/>
      <c r="C223" s="49"/>
      <c r="D223" s="49"/>
      <c r="E223" s="50"/>
      <c r="F223" s="49"/>
      <c r="H223" s="9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</row>
    <row r="226" spans="1:8" x14ac:dyDescent="0.25">
      <c r="A226" s="49"/>
      <c r="B226" s="49"/>
      <c r="C226" s="49"/>
      <c r="D226" s="49"/>
      <c r="E226" s="50"/>
      <c r="F226" s="49"/>
      <c r="G226"/>
      <c r="H226" s="9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</row>
    <row r="233" spans="1:8" x14ac:dyDescent="0.25">
      <c r="A233" s="49"/>
      <c r="B233" s="49"/>
      <c r="C233" s="49"/>
      <c r="D233" s="49"/>
      <c r="E233" s="50"/>
      <c r="F233" s="49"/>
      <c r="G233"/>
      <c r="H233" s="9"/>
    </row>
    <row r="234" spans="1:8" x14ac:dyDescent="0.25">
      <c r="A234" s="49"/>
      <c r="B234" s="49"/>
      <c r="C234" s="49"/>
      <c r="D234" s="49"/>
      <c r="E234" s="50"/>
      <c r="F234" s="49"/>
      <c r="G234"/>
    </row>
    <row r="235" spans="1:8" x14ac:dyDescent="0.25">
      <c r="A235" s="49"/>
      <c r="B235" s="49"/>
      <c r="C235" s="49"/>
      <c r="D235" s="49"/>
      <c r="E235" s="50"/>
      <c r="F235" s="49"/>
      <c r="G235"/>
      <c r="H235" s="9"/>
    </row>
    <row r="236" spans="1:8" x14ac:dyDescent="0.25">
      <c r="A236" s="49"/>
      <c r="B236" s="49"/>
      <c r="C236" s="49"/>
      <c r="D236" s="49"/>
      <c r="E236" s="50"/>
      <c r="F236" s="49"/>
      <c r="G236"/>
    </row>
    <row r="237" spans="1:8" x14ac:dyDescent="0.25">
      <c r="A237" s="49"/>
      <c r="B237" s="49"/>
      <c r="C237" s="49"/>
      <c r="D237" s="49"/>
      <c r="E237" s="50"/>
      <c r="F237" s="49"/>
      <c r="G237"/>
    </row>
    <row r="238" spans="1:8" x14ac:dyDescent="0.25">
      <c r="A238" s="49"/>
      <c r="B238" s="49"/>
      <c r="C238" s="49"/>
      <c r="D238" s="49"/>
      <c r="E238" s="50"/>
      <c r="F238" s="49"/>
      <c r="G238"/>
      <c r="H238" s="9"/>
    </row>
    <row r="239" spans="1:8" x14ac:dyDescent="0.25">
      <c r="A239" s="49"/>
      <c r="B239" s="49"/>
      <c r="C239" s="49"/>
      <c r="D239" s="49"/>
      <c r="E239" s="50"/>
      <c r="F239" s="49"/>
      <c r="G239"/>
      <c r="H239" s="9"/>
    </row>
    <row r="240" spans="1:8" x14ac:dyDescent="0.25">
      <c r="A240" s="49"/>
      <c r="B240" s="49"/>
      <c r="C240" s="49"/>
      <c r="D240" s="49"/>
      <c r="E240" s="50"/>
      <c r="F240" s="49"/>
      <c r="G240"/>
      <c r="H240" s="9"/>
    </row>
    <row r="241" spans="1:11" x14ac:dyDescent="0.25">
      <c r="A241" s="49"/>
      <c r="B241" s="49"/>
      <c r="C241" s="49"/>
      <c r="D241" s="49"/>
      <c r="E241" s="50"/>
      <c r="F241" s="49"/>
      <c r="H241" s="9"/>
    </row>
    <row r="242" spans="1:11" x14ac:dyDescent="0.25">
      <c r="A242" s="49"/>
      <c r="B242" s="49"/>
      <c r="C242" s="49"/>
      <c r="D242" s="49"/>
      <c r="E242" s="50"/>
      <c r="F242" s="49"/>
      <c r="H242" s="9"/>
    </row>
    <row r="243" spans="1:11" x14ac:dyDescent="0.25">
      <c r="A243" s="49"/>
      <c r="B243" s="49"/>
      <c r="C243" s="49"/>
      <c r="D243" s="49"/>
      <c r="E243" s="50"/>
      <c r="F243" s="49"/>
      <c r="H243" s="9"/>
    </row>
    <row r="244" spans="1:11" x14ac:dyDescent="0.25">
      <c r="A244" s="49"/>
      <c r="B244" s="49"/>
      <c r="C244" s="49"/>
      <c r="D244" s="49"/>
      <c r="E244" s="50"/>
      <c r="F244" s="49"/>
      <c r="H244" s="9"/>
    </row>
    <row r="245" spans="1:11" x14ac:dyDescent="0.25">
      <c r="A245" s="49"/>
      <c r="B245" s="49"/>
      <c r="C245" s="49"/>
      <c r="D245" s="49"/>
      <c r="E245" s="50"/>
      <c r="F245" s="49"/>
      <c r="H245" s="9"/>
    </row>
    <row r="246" spans="1:11" x14ac:dyDescent="0.25">
      <c r="A246" s="49"/>
      <c r="G246"/>
      <c r="H246" s="9"/>
    </row>
    <row r="247" spans="1:11" x14ac:dyDescent="0.25">
      <c r="A247" s="49"/>
      <c r="G247"/>
      <c r="H247" s="9"/>
    </row>
    <row r="248" spans="1:11" x14ac:dyDescent="0.25">
      <c r="A248" s="49"/>
      <c r="G248"/>
      <c r="H248" s="9"/>
    </row>
    <row r="249" spans="1:11" x14ac:dyDescent="0.25">
      <c r="G249"/>
      <c r="H249" s="9"/>
    </row>
    <row r="250" spans="1:11" x14ac:dyDescent="0.25">
      <c r="G250"/>
      <c r="H250" s="9"/>
    </row>
    <row r="251" spans="1:11" x14ac:dyDescent="0.25">
      <c r="G251"/>
      <c r="H251" s="9"/>
      <c r="J251" s="52"/>
      <c r="K251" s="52"/>
    </row>
    <row r="252" spans="1:11" ht="39.75" customHeight="1" x14ac:dyDescent="0.25">
      <c r="G252"/>
      <c r="H252" s="9"/>
      <c r="J252" s="52"/>
      <c r="K252" s="52"/>
    </row>
    <row r="253" spans="1:11" x14ac:dyDescent="0.25">
      <c r="G253"/>
      <c r="H253" s="9"/>
      <c r="J253" s="52"/>
      <c r="K253" s="52"/>
    </row>
    <row r="254" spans="1:11" x14ac:dyDescent="0.25">
      <c r="G254"/>
      <c r="H254" s="9"/>
      <c r="J254" s="52"/>
      <c r="K254" s="52"/>
    </row>
    <row r="255" spans="1:11" x14ac:dyDescent="0.25">
      <c r="G255"/>
      <c r="H255" s="9"/>
      <c r="J255" s="52"/>
      <c r="K255" s="52"/>
    </row>
    <row r="256" spans="1:11" x14ac:dyDescent="0.25">
      <c r="G256"/>
      <c r="H256" s="9"/>
      <c r="J256" s="52"/>
      <c r="K256" s="52"/>
    </row>
    <row r="257" spans="7:11" x14ac:dyDescent="0.25">
      <c r="G257"/>
      <c r="H257" s="9"/>
      <c r="J257" s="52"/>
      <c r="K257" s="52"/>
    </row>
    <row r="258" spans="7:11" x14ac:dyDescent="0.25">
      <c r="G258"/>
    </row>
    <row r="259" spans="7:11" x14ac:dyDescent="0.25">
      <c r="G259"/>
    </row>
    <row r="260" spans="7:11" x14ac:dyDescent="0.25">
      <c r="G260"/>
    </row>
    <row r="261" spans="7:11" x14ac:dyDescent="0.25">
      <c r="G261"/>
    </row>
    <row r="262" spans="7:11" x14ac:dyDescent="0.25">
      <c r="G262"/>
    </row>
    <row r="263" spans="7:11" x14ac:dyDescent="0.25">
      <c r="G263"/>
    </row>
    <row r="264" spans="7:11" x14ac:dyDescent="0.25">
      <c r="G264"/>
    </row>
    <row r="267" spans="7:11" ht="14.25" customHeight="1" x14ac:dyDescent="0.25"/>
    <row r="268" spans="7:11" ht="15" customHeight="1" x14ac:dyDescent="0.25"/>
    <row r="269" spans="7:11" ht="15.75" customHeight="1" x14ac:dyDescent="0.25"/>
    <row r="275" spans="7:8" x14ac:dyDescent="0.25">
      <c r="G275"/>
    </row>
    <row r="277" spans="7:8" x14ac:dyDescent="0.25">
      <c r="G277"/>
    </row>
    <row r="281" spans="7:8" x14ac:dyDescent="0.25">
      <c r="H281" s="9"/>
    </row>
    <row r="285" spans="7:8" x14ac:dyDescent="0.25">
      <c r="G285"/>
    </row>
    <row r="289" spans="7:8" x14ac:dyDescent="0.25">
      <c r="H289" s="9"/>
    </row>
    <row r="291" spans="7:8" x14ac:dyDescent="0.25">
      <c r="H291" s="9"/>
    </row>
    <row r="295" spans="7:8" x14ac:dyDescent="0.25">
      <c r="H295" s="9"/>
    </row>
    <row r="300" spans="7:8" x14ac:dyDescent="0.25">
      <c r="G300"/>
    </row>
    <row r="301" spans="7:8" x14ac:dyDescent="0.25">
      <c r="G301"/>
    </row>
    <row r="306" spans="8:8" x14ac:dyDescent="0.25">
      <c r="H306" s="9"/>
    </row>
    <row r="307" spans="8:8" ht="15" customHeight="1" x14ac:dyDescent="0.25"/>
    <row r="321" spans="8:8" x14ac:dyDescent="0.25">
      <c r="H321" s="9"/>
    </row>
    <row r="322" spans="8:8" x14ac:dyDescent="0.25">
      <c r="H322" s="9"/>
    </row>
    <row r="382" ht="24" customHeight="1" x14ac:dyDescent="0.25"/>
    <row r="383" ht="15.75" customHeight="1" x14ac:dyDescent="0.25"/>
    <row r="394" ht="15" customHeight="1" x14ac:dyDescent="0.25"/>
    <row r="395" ht="15.75" customHeight="1" x14ac:dyDescent="0.25"/>
    <row r="397" ht="19.5" customHeight="1" x14ac:dyDescent="0.25"/>
    <row r="398" ht="1.5" customHeight="1" x14ac:dyDescent="0.25"/>
    <row r="400" ht="15" customHeight="1" x14ac:dyDescent="0.25"/>
    <row r="401" ht="15.75" customHeight="1" x14ac:dyDescent="0.25"/>
    <row r="412" ht="15" customHeight="1" x14ac:dyDescent="0.25"/>
  </sheetData>
  <mergeCells count="23">
    <mergeCell ref="B210:E210"/>
    <mergeCell ref="A96:F96"/>
    <mergeCell ref="A112:F112"/>
    <mergeCell ref="A115:F115"/>
    <mergeCell ref="A121:F121"/>
    <mergeCell ref="A136:F136"/>
    <mergeCell ref="A153:E153"/>
    <mergeCell ref="B209:E209"/>
    <mergeCell ref="A40:F40"/>
    <mergeCell ref="A42:F42"/>
    <mergeCell ref="A51:F51"/>
    <mergeCell ref="B208:E208"/>
    <mergeCell ref="A54:F54"/>
    <mergeCell ref="A64:F64"/>
    <mergeCell ref="A77:F77"/>
    <mergeCell ref="A67:F67"/>
    <mergeCell ref="A88:F88"/>
    <mergeCell ref="A38:F38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1"/>
  <sheetViews>
    <sheetView zoomScale="130" zoomScaleNormal="130" workbookViewId="0">
      <selection activeCell="B5" sqref="B5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11.7109375" style="1" customWidth="1"/>
    <col min="8" max="8" width="10.5703125" style="49" customWidth="1"/>
    <col min="9" max="9" width="7.140625" style="9" customWidth="1"/>
    <col min="10" max="10" width="9.85546875" bestFit="1" customWidth="1"/>
    <col min="11" max="11" width="6.28515625" customWidth="1"/>
    <col min="12" max="12" width="9" customWidth="1"/>
  </cols>
  <sheetData>
    <row r="1" spans="1:23" ht="40.5" customHeight="1" thickBot="1" x14ac:dyDescent="0.3">
      <c r="A1" s="111" t="s">
        <v>36</v>
      </c>
      <c r="B1" s="262" t="s">
        <v>158</v>
      </c>
      <c r="C1" s="263"/>
      <c r="D1" s="263"/>
      <c r="E1" s="264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56" t="s">
        <v>21</v>
      </c>
      <c r="B3" s="253"/>
      <c r="C3" s="253"/>
      <c r="D3" s="253"/>
      <c r="E3" s="253"/>
      <c r="F3" s="257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f>0.7*0.7*2+1.4*0.7*2+0.56</f>
        <v>3.4999999999999996</v>
      </c>
      <c r="C4" s="16" t="s">
        <v>5</v>
      </c>
      <c r="D4" s="16">
        <v>1.1499999999999999</v>
      </c>
      <c r="E4" s="16">
        <v>450</v>
      </c>
      <c r="F4" s="63">
        <f>B4*D4*E4</f>
        <v>1811.2499999999998</v>
      </c>
      <c r="G4" s="3"/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>
        <f>1*0.5*2+0.5*0.5*5</f>
        <v>2.25</v>
      </c>
      <c r="C5" s="16" t="s">
        <v>5</v>
      </c>
      <c r="D5" s="16">
        <v>1.1499999999999999</v>
      </c>
      <c r="E5" s="16">
        <v>400</v>
      </c>
      <c r="F5" s="63">
        <f>B5*D5*E5</f>
        <v>1035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/>
      <c r="C6" s="16" t="s">
        <v>5</v>
      </c>
      <c r="D6" s="16">
        <v>1.1499999999999999</v>
      </c>
      <c r="E6" s="16">
        <v>55</v>
      </c>
      <c r="F6" s="63">
        <f>B6*D6*E6</f>
        <v>0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40.25</v>
      </c>
      <c r="C7" s="16" t="s">
        <v>6</v>
      </c>
      <c r="D7" s="16">
        <v>1.1499999999999999</v>
      </c>
      <c r="E7" s="16">
        <v>12</v>
      </c>
      <c r="F7" s="63">
        <f>B7*D7*E7</f>
        <v>555.44999999999993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56" t="s">
        <v>23</v>
      </c>
      <c r="B9" s="253"/>
      <c r="C9" s="253"/>
      <c r="D9" s="253"/>
      <c r="E9" s="253"/>
      <c r="F9" s="257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/>
      <c r="C10" s="32" t="s">
        <v>5</v>
      </c>
      <c r="D10" s="32">
        <v>1.1499999999999999</v>
      </c>
      <c r="E10" s="33">
        <v>450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69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/>
      <c r="C14" s="16" t="s">
        <v>5</v>
      </c>
      <c r="D14" s="32">
        <v>1.1499999999999999</v>
      </c>
      <c r="E14" s="17">
        <v>900</v>
      </c>
      <c r="F14" s="64">
        <f t="shared" si="0"/>
        <v>0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/>
      <c r="C15" s="16" t="s">
        <v>5</v>
      </c>
      <c r="D15" s="32">
        <v>1.1499999999999999</v>
      </c>
      <c r="E15" s="33">
        <v>1100</v>
      </c>
      <c r="F15" s="64">
        <f t="shared" si="0"/>
        <v>0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0</v>
      </c>
      <c r="C18" s="16" t="s">
        <v>6</v>
      </c>
      <c r="D18" s="32">
        <v>1.1499999999999999</v>
      </c>
      <c r="E18" s="17">
        <v>45</v>
      </c>
      <c r="F18" s="64">
        <f t="shared" si="0"/>
        <v>0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0</v>
      </c>
      <c r="C20" s="27" t="s">
        <v>6</v>
      </c>
      <c r="D20" s="32">
        <v>1.1499999999999999</v>
      </c>
      <c r="E20" s="28">
        <v>80</v>
      </c>
      <c r="F20" s="65">
        <f t="shared" si="0"/>
        <v>0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56" t="s">
        <v>27</v>
      </c>
      <c r="B22" s="253"/>
      <c r="C22" s="253"/>
      <c r="D22" s="253"/>
      <c r="E22" s="253"/>
      <c r="F22" s="257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950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56" t="s">
        <v>26</v>
      </c>
      <c r="B32" s="253"/>
      <c r="C32" s="253"/>
      <c r="D32" s="253"/>
      <c r="E32" s="253"/>
      <c r="F32" s="257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56" t="s">
        <v>104</v>
      </c>
      <c r="B38" s="253"/>
      <c r="C38" s="253"/>
      <c r="D38" s="253"/>
      <c r="E38" s="253"/>
      <c r="F38" s="257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>
        <v>1</v>
      </c>
      <c r="C39" s="32" t="s">
        <v>10</v>
      </c>
      <c r="D39" s="32">
        <v>1</v>
      </c>
      <c r="E39" s="71">
        <v>12</v>
      </c>
      <c r="F39" s="63">
        <f>B39*E39</f>
        <v>12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56" t="s">
        <v>105</v>
      </c>
      <c r="B40" s="253"/>
      <c r="C40" s="253"/>
      <c r="D40" s="253"/>
      <c r="E40" s="253"/>
      <c r="F40" s="257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/>
      <c r="C41" s="32" t="s">
        <v>10</v>
      </c>
      <c r="D41" s="32">
        <v>1</v>
      </c>
      <c r="E41" s="71">
        <v>45</v>
      </c>
      <c r="F41" s="63">
        <f>B41*E41</f>
        <v>0</v>
      </c>
      <c r="G41"/>
      <c r="H41" s="84"/>
      <c r="I41" s="84"/>
      <c r="J41" s="84"/>
      <c r="K41" s="84"/>
      <c r="L41" s="9"/>
      <c r="M41" s="9"/>
    </row>
    <row r="42" spans="1:23" x14ac:dyDescent="0.25">
      <c r="A42" s="256" t="s">
        <v>31</v>
      </c>
      <c r="B42" s="253"/>
      <c r="C42" s="253"/>
      <c r="D42" s="253"/>
      <c r="E42" s="253"/>
      <c r="F42" s="257"/>
      <c r="L42" s="9"/>
      <c r="M42" s="9"/>
    </row>
    <row r="43" spans="1:23" x14ac:dyDescent="0.25">
      <c r="A43" s="70" t="s">
        <v>59</v>
      </c>
      <c r="B43" s="14"/>
      <c r="C43" s="15" t="s">
        <v>10</v>
      </c>
      <c r="D43" s="16">
        <v>1</v>
      </c>
      <c r="E43" s="72">
        <v>20</v>
      </c>
      <c r="F43" s="64">
        <f t="shared" ref="F43:F48" si="2">B43*D43*E43</f>
        <v>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55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x14ac:dyDescent="0.25">
      <c r="A50" s="112" t="s">
        <v>32</v>
      </c>
      <c r="B50" s="113"/>
      <c r="C50" s="113"/>
      <c r="D50" s="113"/>
      <c r="E50" s="113"/>
      <c r="F50" s="114"/>
    </row>
    <row r="51" spans="1:11" collapsed="1" x14ac:dyDescent="0.25">
      <c r="A51" s="246" t="s">
        <v>88</v>
      </c>
      <c r="B51" s="247"/>
      <c r="C51" s="247"/>
      <c r="D51" s="247"/>
      <c r="E51" s="247"/>
      <c r="F51" s="248"/>
    </row>
    <row r="52" spans="1:11" x14ac:dyDescent="0.25">
      <c r="A52" s="21" t="s">
        <v>106</v>
      </c>
      <c r="B52" s="14"/>
      <c r="C52" s="15" t="s">
        <v>10</v>
      </c>
      <c r="D52" s="16">
        <v>1</v>
      </c>
      <c r="E52" s="72">
        <v>75</v>
      </c>
      <c r="F52" s="73">
        <f>B52*E52</f>
        <v>0</v>
      </c>
    </row>
    <row r="53" spans="1:11" x14ac:dyDescent="0.25">
      <c r="A53" s="117" t="s">
        <v>107</v>
      </c>
      <c r="B53" s="14"/>
      <c r="C53" s="15" t="s">
        <v>10</v>
      </c>
      <c r="D53" s="16">
        <v>1</v>
      </c>
      <c r="E53" s="72">
        <v>350</v>
      </c>
      <c r="F53" s="73">
        <f>B53*E53</f>
        <v>0</v>
      </c>
      <c r="H53" s="9"/>
    </row>
    <row r="54" spans="1:11" x14ac:dyDescent="0.25">
      <c r="A54" s="246" t="s">
        <v>84</v>
      </c>
      <c r="B54" s="247"/>
      <c r="C54" s="247"/>
      <c r="D54" s="247"/>
      <c r="E54" s="247"/>
      <c r="F54" s="248"/>
    </row>
    <row r="55" spans="1:11" x14ac:dyDescent="0.25">
      <c r="A55" s="22" t="s">
        <v>89</v>
      </c>
      <c r="B55" s="14"/>
      <c r="C55" s="26" t="s">
        <v>10</v>
      </c>
      <c r="D55" s="27">
        <v>1</v>
      </c>
      <c r="E55" s="74">
        <v>750</v>
      </c>
      <c r="F55" s="73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>
        <v>2</v>
      </c>
      <c r="C65" s="45" t="s">
        <v>10</v>
      </c>
      <c r="D65" s="46">
        <v>1</v>
      </c>
      <c r="E65" s="75">
        <v>10</v>
      </c>
      <c r="F65" s="4">
        <f t="shared" ref="F65:F76" si="4">B65*D65*E65</f>
        <v>20</v>
      </c>
      <c r="K65" s="83"/>
    </row>
    <row r="66" spans="1:11" x14ac:dyDescent="0.25">
      <c r="A66" s="44" t="s">
        <v>58</v>
      </c>
      <c r="B66" s="14"/>
      <c r="C66" s="45" t="s">
        <v>10</v>
      </c>
      <c r="D66" s="46">
        <v>1</v>
      </c>
      <c r="E66" s="75">
        <v>60</v>
      </c>
      <c r="F66" s="4">
        <f t="shared" si="4"/>
        <v>0</v>
      </c>
      <c r="H66" s="9"/>
      <c r="K66" s="83"/>
    </row>
    <row r="67" spans="1:11" x14ac:dyDescent="0.25">
      <c r="A67" s="99" t="s">
        <v>84</v>
      </c>
      <c r="B67" s="14"/>
      <c r="C67" s="45" t="s">
        <v>10</v>
      </c>
      <c r="D67" s="46">
        <v>1</v>
      </c>
      <c r="E67" s="75"/>
      <c r="F67" s="4">
        <f t="shared" si="4"/>
        <v>0</v>
      </c>
      <c r="K67" s="83"/>
    </row>
    <row r="68" spans="1:11" x14ac:dyDescent="0.25">
      <c r="A68" s="44" t="s">
        <v>85</v>
      </c>
      <c r="B68" s="14"/>
      <c r="C68" s="45" t="s">
        <v>10</v>
      </c>
      <c r="D68" s="46">
        <v>1</v>
      </c>
      <c r="E68" s="75">
        <v>75</v>
      </c>
      <c r="F68" s="4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x14ac:dyDescent="0.25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x14ac:dyDescent="0.25">
      <c r="A77" s="252" t="s">
        <v>34</v>
      </c>
      <c r="B77" s="253"/>
      <c r="C77" s="253"/>
      <c r="D77" s="253"/>
      <c r="E77" s="253"/>
      <c r="F77" s="254"/>
      <c r="K77" s="83"/>
    </row>
    <row r="78" spans="1:11" x14ac:dyDescent="0.25">
      <c r="A78" s="44" t="s">
        <v>109</v>
      </c>
      <c r="B78" s="30"/>
      <c r="C78" s="15" t="s">
        <v>10</v>
      </c>
      <c r="D78" s="16">
        <v>1</v>
      </c>
      <c r="E78" s="72">
        <v>150</v>
      </c>
      <c r="F78" s="64">
        <f t="shared" ref="F78:F83" si="5">B78*D78*E78</f>
        <v>0</v>
      </c>
      <c r="K78" s="83"/>
    </row>
    <row r="79" spans="1:11" x14ac:dyDescent="0.25">
      <c r="A79" s="44" t="s">
        <v>108</v>
      </c>
      <c r="B79" s="30"/>
      <c r="C79" s="15" t="s">
        <v>10</v>
      </c>
      <c r="D79" s="16">
        <v>1</v>
      </c>
      <c r="E79" s="72">
        <v>290</v>
      </c>
      <c r="F79" s="64">
        <f t="shared" si="5"/>
        <v>0</v>
      </c>
      <c r="K79" s="83"/>
    </row>
    <row r="80" spans="1:11" x14ac:dyDescent="0.25">
      <c r="A80" s="44" t="s">
        <v>72</v>
      </c>
      <c r="B80" s="30"/>
      <c r="C80" s="15" t="s">
        <v>10</v>
      </c>
      <c r="D80" s="16">
        <v>1</v>
      </c>
      <c r="E80" s="72">
        <v>900</v>
      </c>
      <c r="F80" s="64">
        <f t="shared" si="5"/>
        <v>0</v>
      </c>
      <c r="K80" s="86"/>
    </row>
    <row r="81" spans="1:11" x14ac:dyDescent="0.25">
      <c r="A81" s="44" t="s">
        <v>47</v>
      </c>
      <c r="B81" s="30"/>
      <c r="C81" s="15" t="s">
        <v>10</v>
      </c>
      <c r="D81" s="16">
        <v>1</v>
      </c>
      <c r="E81" s="72">
        <v>300</v>
      </c>
      <c r="F81" s="64">
        <f t="shared" si="5"/>
        <v>0</v>
      </c>
      <c r="K81" s="83"/>
    </row>
    <row r="82" spans="1:11" x14ac:dyDescent="0.25">
      <c r="A82" s="44" t="s">
        <v>48</v>
      </c>
      <c r="B82" s="30"/>
      <c r="C82" s="15" t="s">
        <v>10</v>
      </c>
      <c r="D82" s="16">
        <v>1</v>
      </c>
      <c r="E82" s="72">
        <v>500</v>
      </c>
      <c r="F82" s="64">
        <f t="shared" si="5"/>
        <v>0</v>
      </c>
      <c r="K82" s="83"/>
    </row>
    <row r="83" spans="1:11" x14ac:dyDescent="0.25">
      <c r="A83" s="48" t="s">
        <v>49</v>
      </c>
      <c r="B83" s="35"/>
      <c r="C83" s="26" t="s">
        <v>10</v>
      </c>
      <c r="D83" s="27">
        <v>1</v>
      </c>
      <c r="E83" s="28">
        <v>40</v>
      </c>
      <c r="F83" s="65">
        <f t="shared" si="5"/>
        <v>0</v>
      </c>
      <c r="G83"/>
      <c r="K83" s="83"/>
    </row>
    <row r="84" spans="1:11" x14ac:dyDescent="0.25">
      <c r="A84" s="119"/>
      <c r="B84" s="120"/>
      <c r="C84" s="120"/>
      <c r="D84" s="120"/>
      <c r="E84" s="120"/>
      <c r="F84" s="121"/>
      <c r="G84"/>
      <c r="K84" s="83"/>
    </row>
    <row r="85" spans="1:11" x14ac:dyDescent="0.25">
      <c r="A85" s="256" t="s">
        <v>35</v>
      </c>
      <c r="B85" s="253"/>
      <c r="C85" s="253"/>
      <c r="D85" s="253"/>
      <c r="E85" s="253"/>
      <c r="F85" s="257"/>
      <c r="G85"/>
      <c r="K85" s="83"/>
    </row>
    <row r="86" spans="1:11" x14ac:dyDescent="0.25">
      <c r="A86" s="21" t="s">
        <v>11</v>
      </c>
      <c r="B86" s="14"/>
      <c r="C86" s="15" t="s">
        <v>12</v>
      </c>
      <c r="D86" s="16">
        <v>1.25</v>
      </c>
      <c r="E86" s="17">
        <v>350</v>
      </c>
      <c r="F86" s="64">
        <f t="shared" ref="F86:F99" si="6">B86*D86*E86</f>
        <v>0</v>
      </c>
      <c r="K86" s="83"/>
    </row>
    <row r="87" spans="1:11" x14ac:dyDescent="0.25">
      <c r="A87" s="21" t="s">
        <v>13</v>
      </c>
      <c r="B87" s="14"/>
      <c r="C87" s="15" t="s">
        <v>12</v>
      </c>
      <c r="D87" s="16">
        <v>1.25</v>
      </c>
      <c r="E87" s="17">
        <v>690</v>
      </c>
      <c r="F87" s="64">
        <f t="shared" si="6"/>
        <v>0</v>
      </c>
      <c r="G87"/>
      <c r="K87" s="83"/>
    </row>
    <row r="88" spans="1:11" x14ac:dyDescent="0.25">
      <c r="A88" s="21" t="s">
        <v>14</v>
      </c>
      <c r="B88" s="14"/>
      <c r="C88" s="15" t="s">
        <v>12</v>
      </c>
      <c r="D88" s="16">
        <v>1.25</v>
      </c>
      <c r="E88" s="17">
        <v>850</v>
      </c>
      <c r="F88" s="64">
        <f t="shared" si="6"/>
        <v>0</v>
      </c>
      <c r="K88" s="83"/>
    </row>
    <row r="89" spans="1:11" x14ac:dyDescent="0.25">
      <c r="A89" s="21" t="s">
        <v>71</v>
      </c>
      <c r="B89" s="14"/>
      <c r="C89" s="15" t="s">
        <v>12</v>
      </c>
      <c r="D89" s="16">
        <v>1.25</v>
      </c>
      <c r="E89" s="17">
        <v>650</v>
      </c>
      <c r="F89" s="64">
        <f t="shared" si="6"/>
        <v>0</v>
      </c>
      <c r="K89" s="83"/>
    </row>
    <row r="90" spans="1:11" x14ac:dyDescent="0.25">
      <c r="A90" s="21" t="s">
        <v>66</v>
      </c>
      <c r="B90" s="14"/>
      <c r="C90" s="15" t="s">
        <v>12</v>
      </c>
      <c r="D90" s="16">
        <v>1.25</v>
      </c>
      <c r="E90" s="17">
        <v>950</v>
      </c>
      <c r="F90" s="64">
        <f t="shared" si="6"/>
        <v>0</v>
      </c>
      <c r="K90" s="83"/>
    </row>
    <row r="91" spans="1:11" x14ac:dyDescent="0.25">
      <c r="A91" s="21" t="s">
        <v>37</v>
      </c>
      <c r="B91" s="14"/>
      <c r="C91" s="15" t="s">
        <v>5</v>
      </c>
      <c r="D91" s="16">
        <v>1.25</v>
      </c>
      <c r="E91" s="17">
        <v>900</v>
      </c>
      <c r="F91" s="64">
        <f t="shared" si="6"/>
        <v>0</v>
      </c>
      <c r="K91" s="83"/>
    </row>
    <row r="92" spans="1:11" x14ac:dyDescent="0.25">
      <c r="A92" s="22" t="s">
        <v>15</v>
      </c>
      <c r="B92" s="25"/>
      <c r="C92" s="15" t="s">
        <v>5</v>
      </c>
      <c r="D92" s="16">
        <v>1.25</v>
      </c>
      <c r="E92" s="17">
        <v>450</v>
      </c>
      <c r="F92" s="64">
        <f t="shared" si="6"/>
        <v>0</v>
      </c>
      <c r="K92" s="83"/>
    </row>
    <row r="93" spans="1:11" x14ac:dyDescent="0.25">
      <c r="A93" s="22" t="s">
        <v>38</v>
      </c>
      <c r="B93" s="25"/>
      <c r="C93" s="15" t="s">
        <v>5</v>
      </c>
      <c r="D93" s="16">
        <v>1.25</v>
      </c>
      <c r="E93" s="17">
        <v>650</v>
      </c>
      <c r="F93" s="64">
        <f t="shared" si="6"/>
        <v>0</v>
      </c>
      <c r="K93" s="83"/>
    </row>
    <row r="94" spans="1:11" x14ac:dyDescent="0.25">
      <c r="A94" s="22" t="s">
        <v>39</v>
      </c>
      <c r="B94" s="25"/>
      <c r="C94" s="15" t="s">
        <v>5</v>
      </c>
      <c r="D94" s="16">
        <v>1.25</v>
      </c>
      <c r="E94" s="17">
        <v>1200</v>
      </c>
      <c r="F94" s="64">
        <f t="shared" si="6"/>
        <v>0</v>
      </c>
      <c r="K94" s="83"/>
    </row>
    <row r="95" spans="1:11" x14ac:dyDescent="0.25">
      <c r="A95" s="22" t="s">
        <v>40</v>
      </c>
      <c r="B95" s="25"/>
      <c r="C95" s="15" t="s">
        <v>5</v>
      </c>
      <c r="D95" s="16">
        <v>1.25</v>
      </c>
      <c r="E95" s="17">
        <v>1500</v>
      </c>
      <c r="F95" s="64">
        <f t="shared" si="6"/>
        <v>0</v>
      </c>
      <c r="H95" s="9"/>
      <c r="K95" s="83"/>
    </row>
    <row r="96" spans="1:11" x14ac:dyDescent="0.25">
      <c r="A96" s="22" t="s">
        <v>41</v>
      </c>
      <c r="B96" s="25"/>
      <c r="C96" s="26" t="s">
        <v>5</v>
      </c>
      <c r="D96" s="16">
        <v>1.25</v>
      </c>
      <c r="E96" s="28">
        <v>3100</v>
      </c>
      <c r="F96" s="64">
        <f t="shared" si="6"/>
        <v>0</v>
      </c>
      <c r="K96" s="86"/>
    </row>
    <row r="97" spans="1:11" x14ac:dyDescent="0.25">
      <c r="A97" s="22" t="s">
        <v>53</v>
      </c>
      <c r="B97" s="25"/>
      <c r="C97" s="15" t="s">
        <v>54</v>
      </c>
      <c r="D97" s="16">
        <v>1.25</v>
      </c>
      <c r="E97" s="17">
        <v>45</v>
      </c>
      <c r="F97" s="64">
        <f t="shared" si="6"/>
        <v>0</v>
      </c>
      <c r="K97" s="83"/>
    </row>
    <row r="98" spans="1:11" x14ac:dyDescent="0.25">
      <c r="A98" s="22" t="s">
        <v>55</v>
      </c>
      <c r="B98" s="25"/>
      <c r="C98" s="15" t="s">
        <v>54</v>
      </c>
      <c r="D98" s="16">
        <v>1.25</v>
      </c>
      <c r="E98" s="17">
        <v>85</v>
      </c>
      <c r="F98" s="64">
        <f t="shared" si="6"/>
        <v>0</v>
      </c>
      <c r="K98" s="83"/>
    </row>
    <row r="99" spans="1:11" x14ac:dyDescent="0.25">
      <c r="A99" s="22" t="s">
        <v>57</v>
      </c>
      <c r="B99" s="25"/>
      <c r="C99" s="26" t="s">
        <v>10</v>
      </c>
      <c r="D99" s="16">
        <v>1.25</v>
      </c>
      <c r="E99" s="28">
        <v>30</v>
      </c>
      <c r="F99" s="64">
        <f t="shared" si="6"/>
        <v>0</v>
      </c>
      <c r="K99" s="83"/>
    </row>
    <row r="100" spans="1:11" x14ac:dyDescent="0.25">
      <c r="A100" s="107"/>
      <c r="B100" s="108"/>
      <c r="C100" s="108"/>
      <c r="D100" s="108"/>
      <c r="E100" s="108"/>
      <c r="F100" s="109"/>
      <c r="G100"/>
      <c r="H100" s="9"/>
      <c r="K100" s="86"/>
    </row>
    <row r="101" spans="1:11" x14ac:dyDescent="0.25">
      <c r="A101" s="256" t="s">
        <v>115</v>
      </c>
      <c r="B101" s="253"/>
      <c r="C101" s="253"/>
      <c r="D101" s="253"/>
      <c r="E101" s="253"/>
      <c r="F101" s="257"/>
      <c r="K101" s="83"/>
    </row>
    <row r="102" spans="1:11" x14ac:dyDescent="0.25">
      <c r="A102" s="22" t="s">
        <v>116</v>
      </c>
      <c r="B102" s="25"/>
      <c r="C102" s="26" t="s">
        <v>5</v>
      </c>
      <c r="D102" s="27">
        <v>1</v>
      </c>
      <c r="E102" s="88">
        <v>2400</v>
      </c>
      <c r="F102" s="63">
        <f>D102*E102*B102</f>
        <v>0</v>
      </c>
      <c r="K102" s="83"/>
    </row>
    <row r="103" spans="1:11" x14ac:dyDescent="0.25">
      <c r="A103" s="22" t="s">
        <v>117</v>
      </c>
      <c r="B103" s="25"/>
      <c r="C103" s="26" t="s">
        <v>5</v>
      </c>
      <c r="D103" s="27">
        <v>1</v>
      </c>
      <c r="E103" s="88">
        <v>3200</v>
      </c>
      <c r="F103" s="63">
        <f>D103*E103*B103</f>
        <v>0</v>
      </c>
      <c r="H103" s="9"/>
      <c r="K103" s="83"/>
    </row>
    <row r="104" spans="1:11" x14ac:dyDescent="0.25">
      <c r="A104" s="256" t="s">
        <v>73</v>
      </c>
      <c r="B104" s="253"/>
      <c r="C104" s="253"/>
      <c r="D104" s="253"/>
      <c r="E104" s="253"/>
      <c r="F104" s="257"/>
      <c r="H104" s="87"/>
      <c r="I104" s="85"/>
      <c r="K104" s="83"/>
    </row>
    <row r="105" spans="1:11" x14ac:dyDescent="0.25">
      <c r="A105" s="21" t="s">
        <v>74</v>
      </c>
      <c r="B105" s="30"/>
      <c r="C105" s="31" t="s">
        <v>10</v>
      </c>
      <c r="D105" s="32">
        <v>1</v>
      </c>
      <c r="E105" s="33">
        <v>50</v>
      </c>
      <c r="F105" s="63">
        <f>B105*D105*E105</f>
        <v>0</v>
      </c>
      <c r="H105" s="87"/>
      <c r="I105" s="85"/>
      <c r="K105" s="83"/>
    </row>
    <row r="106" spans="1:11" x14ac:dyDescent="0.25">
      <c r="A106" s="21" t="s">
        <v>76</v>
      </c>
      <c r="B106" s="30"/>
      <c r="C106" s="31" t="s">
        <v>10</v>
      </c>
      <c r="D106" s="32">
        <v>1</v>
      </c>
      <c r="E106" s="33">
        <v>10</v>
      </c>
      <c r="F106" s="63">
        <f>B106*D106*E106</f>
        <v>0</v>
      </c>
      <c r="H106" s="87"/>
      <c r="I106" s="85"/>
      <c r="K106" s="83"/>
    </row>
    <row r="107" spans="1:11" x14ac:dyDescent="0.25">
      <c r="A107" s="21" t="s">
        <v>75</v>
      </c>
      <c r="B107" s="30"/>
      <c r="C107" s="31" t="s">
        <v>10</v>
      </c>
      <c r="D107" s="32">
        <v>1</v>
      </c>
      <c r="E107" s="33">
        <v>110</v>
      </c>
      <c r="F107" s="63">
        <f>B107*D107*E107</f>
        <v>0</v>
      </c>
      <c r="H107" s="87"/>
      <c r="I107" s="85"/>
      <c r="K107" s="83"/>
    </row>
    <row r="108" spans="1:11" x14ac:dyDescent="0.25">
      <c r="A108" s="21" t="s">
        <v>77</v>
      </c>
      <c r="B108" s="30"/>
      <c r="C108" s="31" t="s">
        <v>10</v>
      </c>
      <c r="D108" s="32">
        <v>1</v>
      </c>
      <c r="E108" s="33">
        <v>45</v>
      </c>
      <c r="F108" s="63">
        <f>B108*D108*E108</f>
        <v>0</v>
      </c>
      <c r="H108" s="87"/>
      <c r="I108" s="85"/>
      <c r="K108" s="83"/>
    </row>
    <row r="109" spans="1:11" x14ac:dyDescent="0.25">
      <c r="A109" s="21"/>
      <c r="B109" s="30"/>
      <c r="C109" s="31" t="s">
        <v>10</v>
      </c>
      <c r="D109" s="32">
        <v>1</v>
      </c>
      <c r="E109" s="33"/>
      <c r="F109" s="63">
        <f>B109*D109*E109</f>
        <v>0</v>
      </c>
      <c r="G109"/>
      <c r="H109" s="87"/>
      <c r="I109" s="85"/>
      <c r="K109" s="83"/>
    </row>
    <row r="110" spans="1:11" x14ac:dyDescent="0.25">
      <c r="A110" s="256" t="s">
        <v>78</v>
      </c>
      <c r="B110" s="253"/>
      <c r="C110" s="253"/>
      <c r="D110" s="253"/>
      <c r="E110" s="253"/>
      <c r="F110" s="257"/>
      <c r="G110"/>
      <c r="H110" s="87"/>
      <c r="I110" s="85"/>
      <c r="J110" s="9"/>
      <c r="K110" s="83"/>
    </row>
    <row r="111" spans="1:11" x14ac:dyDescent="0.25">
      <c r="A111" s="21" t="s">
        <v>110</v>
      </c>
      <c r="B111" s="30"/>
      <c r="C111" s="31" t="s">
        <v>10</v>
      </c>
      <c r="D111" s="32">
        <v>1</v>
      </c>
      <c r="E111" s="89">
        <v>50</v>
      </c>
      <c r="F111" s="63">
        <f t="shared" ref="F111:F124" si="7">D111*B111*E111</f>
        <v>0</v>
      </c>
      <c r="G111"/>
      <c r="H111" s="87"/>
      <c r="I111" s="85"/>
      <c r="J111" s="9"/>
      <c r="K111" s="83"/>
    </row>
    <row r="112" spans="1:11" x14ac:dyDescent="0.25">
      <c r="A112" s="21" t="s">
        <v>79</v>
      </c>
      <c r="B112" s="30"/>
      <c r="C112" s="31" t="s">
        <v>10</v>
      </c>
      <c r="D112" s="32">
        <v>1</v>
      </c>
      <c r="E112" s="33">
        <v>800</v>
      </c>
      <c r="F112" s="63">
        <f t="shared" si="7"/>
        <v>0</v>
      </c>
      <c r="G112"/>
      <c r="H112" s="87"/>
      <c r="I112" s="85"/>
      <c r="J112" s="9"/>
      <c r="K112" s="82"/>
    </row>
    <row r="113" spans="1:17" x14ac:dyDescent="0.25">
      <c r="A113" s="21" t="s">
        <v>80</v>
      </c>
      <c r="B113" s="30"/>
      <c r="C113" s="31" t="s">
        <v>10</v>
      </c>
      <c r="D113" s="32">
        <v>1</v>
      </c>
      <c r="E113" s="33">
        <v>35</v>
      </c>
      <c r="F113" s="63">
        <f t="shared" si="7"/>
        <v>0</v>
      </c>
      <c r="G113"/>
      <c r="H113" s="87"/>
      <c r="I113" s="85"/>
      <c r="J113" s="9"/>
      <c r="K113" s="82"/>
    </row>
    <row r="114" spans="1:17" x14ac:dyDescent="0.25">
      <c r="A114" s="21" t="s">
        <v>127</v>
      </c>
      <c r="B114" s="30"/>
      <c r="C114" s="31" t="s">
        <v>10</v>
      </c>
      <c r="D114" s="32">
        <v>1</v>
      </c>
      <c r="E114" s="33">
        <v>2400</v>
      </c>
      <c r="F114" s="63">
        <f t="shared" si="7"/>
        <v>0</v>
      </c>
      <c r="G114"/>
      <c r="H114" s="87"/>
      <c r="I114" s="85"/>
      <c r="J114" s="9"/>
      <c r="K114" s="82"/>
    </row>
    <row r="115" spans="1:17" x14ac:dyDescent="0.25">
      <c r="A115" s="21" t="s">
        <v>128</v>
      </c>
      <c r="B115" s="30"/>
      <c r="C115" s="31" t="s">
        <v>10</v>
      </c>
      <c r="D115" s="32">
        <v>1</v>
      </c>
      <c r="E115" s="33">
        <v>1800</v>
      </c>
      <c r="F115" s="63">
        <f t="shared" si="7"/>
        <v>0</v>
      </c>
      <c r="G115"/>
      <c r="H115" s="87"/>
      <c r="I115" s="85"/>
      <c r="J115" s="9"/>
      <c r="K115" s="82"/>
    </row>
    <row r="116" spans="1:17" x14ac:dyDescent="0.25">
      <c r="A116" s="21" t="s">
        <v>139</v>
      </c>
      <c r="B116" s="30"/>
      <c r="C116" s="31" t="s">
        <v>10</v>
      </c>
      <c r="D116" s="32">
        <v>1</v>
      </c>
      <c r="E116" s="33">
        <v>20</v>
      </c>
      <c r="F116" s="63">
        <f t="shared" si="7"/>
        <v>0</v>
      </c>
      <c r="G116"/>
      <c r="H116" s="87"/>
      <c r="I116" s="85"/>
      <c r="J116" s="9"/>
      <c r="K116" s="82"/>
    </row>
    <row r="117" spans="1:17" x14ac:dyDescent="0.25">
      <c r="A117" s="21" t="s">
        <v>146</v>
      </c>
      <c r="B117" s="30"/>
      <c r="C117" s="31" t="s">
        <v>10</v>
      </c>
      <c r="D117" s="32">
        <v>1</v>
      </c>
      <c r="E117" s="33">
        <v>1200</v>
      </c>
      <c r="F117" s="63">
        <f t="shared" si="7"/>
        <v>0</v>
      </c>
      <c r="G117"/>
      <c r="H117" s="87"/>
      <c r="I117" s="85"/>
      <c r="J117" s="9"/>
      <c r="K117" s="82"/>
    </row>
    <row r="118" spans="1:17" x14ac:dyDescent="0.25">
      <c r="A118" s="21"/>
      <c r="B118" s="30"/>
      <c r="C118" s="31" t="s">
        <v>10</v>
      </c>
      <c r="D118" s="32">
        <v>1</v>
      </c>
      <c r="E118" s="33"/>
      <c r="F118" s="63">
        <f t="shared" si="7"/>
        <v>0</v>
      </c>
      <c r="G118"/>
      <c r="H118" s="87"/>
      <c r="I118" s="85"/>
      <c r="J118" s="9"/>
      <c r="K118" s="82"/>
    </row>
    <row r="119" spans="1:17" x14ac:dyDescent="0.25">
      <c r="A119" s="21"/>
      <c r="B119" s="30"/>
      <c r="C119" s="31" t="s">
        <v>10</v>
      </c>
      <c r="D119" s="32">
        <v>1</v>
      </c>
      <c r="E119" s="33"/>
      <c r="F119" s="63">
        <f t="shared" si="7"/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 t="shared" si="7"/>
        <v>0</v>
      </c>
      <c r="G120"/>
      <c r="H120" s="87"/>
      <c r="I120" s="85"/>
      <c r="J120" s="9"/>
      <c r="K120" s="82"/>
    </row>
    <row r="121" spans="1:17" x14ac:dyDescent="0.25">
      <c r="A121" s="21"/>
      <c r="B121" s="30"/>
      <c r="C121" s="31" t="s">
        <v>10</v>
      </c>
      <c r="D121" s="32">
        <v>1</v>
      </c>
      <c r="E121" s="33"/>
      <c r="F121" s="63">
        <f t="shared" si="7"/>
        <v>0</v>
      </c>
      <c r="G121"/>
      <c r="H121"/>
      <c r="I121" s="85"/>
    </row>
    <row r="122" spans="1:17" x14ac:dyDescent="0.25">
      <c r="A122" s="21"/>
      <c r="B122" s="30"/>
      <c r="C122" s="31" t="s">
        <v>10</v>
      </c>
      <c r="D122" s="32">
        <v>1</v>
      </c>
      <c r="E122" s="33"/>
      <c r="F122" s="63">
        <f t="shared" si="7"/>
        <v>0</v>
      </c>
      <c r="G122"/>
      <c r="H122"/>
      <c r="I122" s="85"/>
    </row>
    <row r="123" spans="1:17" x14ac:dyDescent="0.25">
      <c r="A123" s="21"/>
      <c r="B123" s="30"/>
      <c r="C123" s="31" t="s">
        <v>10</v>
      </c>
      <c r="D123" s="32">
        <v>1</v>
      </c>
      <c r="E123" s="33"/>
      <c r="F123" s="63">
        <f t="shared" si="7"/>
        <v>0</v>
      </c>
      <c r="G123"/>
      <c r="H123"/>
      <c r="I123" s="85"/>
    </row>
    <row r="124" spans="1:17" x14ac:dyDescent="0.25">
      <c r="A124" s="21"/>
      <c r="B124" s="30"/>
      <c r="C124" s="31" t="s">
        <v>10</v>
      </c>
      <c r="D124" s="32">
        <v>1</v>
      </c>
      <c r="E124" s="33"/>
      <c r="F124" s="63">
        <f t="shared" si="7"/>
        <v>0</v>
      </c>
      <c r="G124"/>
      <c r="H124"/>
      <c r="I124" s="85"/>
    </row>
    <row r="125" spans="1:17" x14ac:dyDescent="0.25">
      <c r="A125" s="256" t="s">
        <v>42</v>
      </c>
      <c r="B125" s="253"/>
      <c r="C125" s="253"/>
      <c r="D125" s="253"/>
      <c r="E125" s="253"/>
      <c r="F125" s="257"/>
      <c r="G125"/>
      <c r="H125"/>
      <c r="I125" s="85"/>
    </row>
    <row r="126" spans="1:17" x14ac:dyDescent="0.25">
      <c r="A126" s="125" t="s">
        <v>52</v>
      </c>
      <c r="B126" s="30"/>
      <c r="C126" s="31"/>
      <c r="D126" s="32"/>
      <c r="E126" s="33"/>
      <c r="F126" s="63">
        <f t="shared" ref="F126:F136" si="8">B126*D126*E126</f>
        <v>0</v>
      </c>
      <c r="G126"/>
      <c r="H126"/>
      <c r="I126"/>
      <c r="J126" s="9"/>
      <c r="K126" s="52"/>
      <c r="L126" s="52"/>
      <c r="M126" s="52"/>
      <c r="N126" s="52"/>
      <c r="O126" s="9"/>
      <c r="P126" s="9"/>
      <c r="Q126" s="9"/>
    </row>
    <row r="127" spans="1:17" x14ac:dyDescent="0.25">
      <c r="A127" s="67" t="s">
        <v>51</v>
      </c>
      <c r="B127" s="30"/>
      <c r="C127" s="31"/>
      <c r="D127" s="32"/>
      <c r="E127" s="33"/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43</v>
      </c>
      <c r="B128" s="81"/>
      <c r="C128" s="16" t="s">
        <v>10</v>
      </c>
      <c r="D128" s="16">
        <v>1</v>
      </c>
      <c r="E128" s="16">
        <v>1500</v>
      </c>
      <c r="F128" s="64">
        <f t="shared" si="8"/>
        <v>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 t="s">
        <v>44</v>
      </c>
      <c r="B129" s="14"/>
      <c r="C129" s="16" t="s">
        <v>10</v>
      </c>
      <c r="D129" s="16">
        <v>1</v>
      </c>
      <c r="E129" s="16">
        <v>2100</v>
      </c>
      <c r="F129" s="64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125" t="s">
        <v>119</v>
      </c>
      <c r="B130" s="14"/>
      <c r="C130" s="16"/>
      <c r="D130" s="16"/>
      <c r="E130" s="17"/>
      <c r="F130" s="64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67" t="s">
        <v>118</v>
      </c>
      <c r="B131" s="30"/>
      <c r="C131" s="31"/>
      <c r="D131" s="32"/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</row>
    <row r="132" spans="1:17" x14ac:dyDescent="0.25">
      <c r="A132" s="21" t="s">
        <v>120</v>
      </c>
      <c r="B132" s="81"/>
      <c r="C132" s="16" t="s">
        <v>10</v>
      </c>
      <c r="D132" s="16">
        <v>1</v>
      </c>
      <c r="E132" s="16">
        <v>2100</v>
      </c>
      <c r="F132" s="64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 t="s">
        <v>121</v>
      </c>
      <c r="B133" s="14"/>
      <c r="C133" s="16" t="s">
        <v>10</v>
      </c>
      <c r="D133" s="16">
        <v>1</v>
      </c>
      <c r="E133" s="16">
        <v>3100</v>
      </c>
      <c r="F133" s="64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67" t="s">
        <v>122</v>
      </c>
      <c r="B134" s="30"/>
      <c r="C134" s="31"/>
      <c r="D134" s="32"/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 t="s">
        <v>123</v>
      </c>
      <c r="B135" s="14"/>
      <c r="C135" s="16" t="s">
        <v>10</v>
      </c>
      <c r="D135" s="16">
        <v>1</v>
      </c>
      <c r="E135" s="16">
        <v>3400</v>
      </c>
      <c r="F135" s="64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1" t="s">
        <v>124</v>
      </c>
      <c r="B136" s="14"/>
      <c r="C136" s="16" t="s">
        <v>10</v>
      </c>
      <c r="D136" s="16">
        <v>1</v>
      </c>
      <c r="E136" s="16">
        <v>4500</v>
      </c>
      <c r="F136" s="64">
        <f t="shared" si="8"/>
        <v>0</v>
      </c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21"/>
      <c r="B137" s="14"/>
      <c r="C137" s="16"/>
      <c r="D137" s="16"/>
      <c r="E137" s="16"/>
      <c r="F137" s="64"/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21"/>
      <c r="B138" s="14"/>
      <c r="C138" s="16"/>
      <c r="D138" s="16"/>
      <c r="E138" s="16"/>
      <c r="F138" s="64"/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2"/>
      <c r="B139" s="25"/>
      <c r="C139" s="26"/>
      <c r="D139" s="27"/>
      <c r="E139" s="28"/>
      <c r="F139" s="65"/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131" t="s">
        <v>125</v>
      </c>
      <c r="B140" s="126"/>
      <c r="C140" s="127"/>
      <c r="D140" s="128"/>
      <c r="E140" s="130"/>
      <c r="F140" s="129">
        <f>SUM(F111:F124,F126:F139,F105:F109,F102:F103,F91:F99,F86:F90,F78:F83,F65:F76,F52:F53,F55:F62,F43:F48,F41,F39,F33:F37,F23:F30,F10:F20,F4:F7)</f>
        <v>3433.7</v>
      </c>
      <c r="G140"/>
      <c r="H140"/>
      <c r="I140"/>
      <c r="J140" s="9"/>
      <c r="K140" s="52"/>
      <c r="L140" s="52"/>
      <c r="M140" s="52"/>
      <c r="N140" s="52"/>
    </row>
    <row r="141" spans="1:17" ht="15.75" thickBot="1" x14ac:dyDescent="0.3">
      <c r="A141" s="132" t="s">
        <v>126</v>
      </c>
      <c r="B141" s="133"/>
      <c r="C141" s="133"/>
      <c r="D141" s="133"/>
      <c r="E141" s="133"/>
      <c r="F141" s="134">
        <f>F140*0.16</f>
        <v>549.39199999999994</v>
      </c>
      <c r="G141"/>
      <c r="H141"/>
      <c r="I141"/>
      <c r="J141" s="9"/>
      <c r="K141" s="52"/>
      <c r="L141" s="52"/>
      <c r="M141" s="52"/>
      <c r="N141" s="52"/>
    </row>
    <row r="142" spans="1:17" ht="27" thickBot="1" x14ac:dyDescent="0.3">
      <c r="A142" s="258" t="s">
        <v>98</v>
      </c>
      <c r="B142" s="259"/>
      <c r="C142" s="259"/>
      <c r="D142" s="259"/>
      <c r="E142" s="260"/>
      <c r="F142" s="135">
        <f>F140+F141</f>
        <v>3983.0919999999996</v>
      </c>
      <c r="G142" s="137"/>
      <c r="H142"/>
      <c r="I142"/>
      <c r="J142" s="9"/>
      <c r="K142" s="52"/>
      <c r="L142" s="52"/>
      <c r="M142" s="52"/>
      <c r="N142" s="52"/>
    </row>
    <row r="143" spans="1:17" x14ac:dyDescent="0.25">
      <c r="A143" s="49"/>
      <c r="B143" s="49"/>
      <c r="C143" s="49"/>
      <c r="D143" s="49"/>
      <c r="E143" s="50"/>
      <c r="F143" s="49"/>
      <c r="G143"/>
      <c r="H143"/>
      <c r="I143"/>
      <c r="J143" s="9"/>
      <c r="K143" s="52"/>
      <c r="L143" s="52"/>
      <c r="M143" s="52"/>
      <c r="N143" s="52"/>
    </row>
    <row r="144" spans="1:17" x14ac:dyDescent="0.25">
      <c r="A144" s="49"/>
      <c r="B144" s="49"/>
      <c r="C144" s="49"/>
      <c r="D144" s="49"/>
      <c r="E144" s="50"/>
      <c r="F144" s="49"/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49"/>
      <c r="B145" s="49"/>
      <c r="C145" s="49"/>
      <c r="D145" s="49"/>
      <c r="E145" s="50"/>
      <c r="F145" s="49"/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49"/>
      <c r="B146" s="49"/>
      <c r="C146" s="49"/>
      <c r="D146" s="49"/>
      <c r="E146" s="50"/>
      <c r="F146" s="49"/>
      <c r="G146"/>
      <c r="H146"/>
      <c r="I146"/>
      <c r="J146" s="9"/>
      <c r="K146" s="98"/>
      <c r="L146" s="98"/>
      <c r="M146" s="98"/>
      <c r="N146" s="98"/>
    </row>
    <row r="147" spans="1:14" x14ac:dyDescent="0.25">
      <c r="A147" s="49"/>
      <c r="B147" s="49"/>
      <c r="C147" s="49"/>
      <c r="D147" s="49"/>
      <c r="E147" s="50"/>
      <c r="F147" s="49"/>
      <c r="G147"/>
      <c r="H147"/>
      <c r="I147"/>
      <c r="J147" s="9"/>
      <c r="K147" s="52"/>
      <c r="L147" s="52"/>
      <c r="M147" s="52"/>
      <c r="N147" s="52"/>
    </row>
    <row r="148" spans="1:14" x14ac:dyDescent="0.25">
      <c r="A148" s="49"/>
      <c r="B148" s="49"/>
      <c r="C148" s="49"/>
      <c r="D148" s="49"/>
      <c r="E148" s="50"/>
      <c r="F148" s="49"/>
      <c r="G148"/>
      <c r="H148"/>
      <c r="I148"/>
      <c r="J148" s="52"/>
      <c r="K148" s="52"/>
      <c r="L148" s="52"/>
      <c r="M148" s="52"/>
      <c r="N148" s="52"/>
    </row>
    <row r="149" spans="1:14" x14ac:dyDescent="0.25">
      <c r="A149" s="49"/>
      <c r="B149" s="49"/>
      <c r="C149" s="49"/>
      <c r="D149" s="49"/>
      <c r="E149" s="50"/>
      <c r="F149" s="49"/>
      <c r="G149"/>
      <c r="H149"/>
      <c r="I149"/>
      <c r="J149" s="52"/>
      <c r="K149" s="52"/>
      <c r="L149" s="52"/>
      <c r="M149" s="52"/>
      <c r="N149" s="52"/>
    </row>
    <row r="150" spans="1:14" x14ac:dyDescent="0.25">
      <c r="A150" s="49"/>
      <c r="B150" s="49"/>
      <c r="C150" s="49"/>
      <c r="D150" s="49"/>
      <c r="E150" s="50"/>
      <c r="F150" s="49"/>
      <c r="G150"/>
      <c r="H150"/>
      <c r="I150"/>
      <c r="J150" s="52"/>
      <c r="K150" s="52"/>
      <c r="L150" s="52"/>
      <c r="M150" s="52"/>
      <c r="N150" s="52"/>
    </row>
    <row r="151" spans="1:14" x14ac:dyDescent="0.25">
      <c r="A151" s="49"/>
      <c r="B151" s="49"/>
      <c r="C151" s="49"/>
      <c r="D151" s="49"/>
      <c r="E151" s="50"/>
      <c r="F151" s="49"/>
      <c r="G151"/>
      <c r="H151"/>
      <c r="I151"/>
      <c r="J151" s="52"/>
      <c r="K151" s="52"/>
      <c r="L151" s="52"/>
      <c r="M151" s="52"/>
      <c r="N151" s="52"/>
    </row>
    <row r="152" spans="1:14" x14ac:dyDescent="0.25">
      <c r="A152" s="49"/>
      <c r="B152" s="49"/>
      <c r="C152" s="49"/>
      <c r="D152" s="49"/>
      <c r="E152" s="50"/>
      <c r="F152" s="49"/>
      <c r="H152"/>
      <c r="I152"/>
      <c r="J152" s="52"/>
      <c r="K152" s="52"/>
      <c r="L152" s="52"/>
      <c r="M152" s="52"/>
      <c r="N152" s="52"/>
    </row>
    <row r="153" spans="1:14" x14ac:dyDescent="0.25">
      <c r="A153" s="49"/>
      <c r="B153" s="9"/>
      <c r="C153" s="9"/>
      <c r="D153" s="9"/>
      <c r="E153" s="9"/>
      <c r="F153" s="9"/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98"/>
      <c r="K158" s="98"/>
      <c r="L158" s="98"/>
      <c r="M158" s="98"/>
      <c r="N158" s="98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52"/>
      <c r="K159" s="52"/>
      <c r="L159" s="52"/>
      <c r="M159" s="52"/>
      <c r="N159" s="52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G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49"/>
      <c r="C164" s="49"/>
      <c r="D164" s="49"/>
      <c r="E164" s="50"/>
      <c r="F164" s="4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49"/>
      <c r="B167" s="53"/>
      <c r="C167" s="54"/>
      <c r="D167" s="55"/>
      <c r="E167" s="56"/>
      <c r="F167" s="43"/>
      <c r="G167" s="49"/>
      <c r="H167" s="52"/>
      <c r="I167"/>
      <c r="J167" s="52"/>
      <c r="K167" s="52"/>
      <c r="L167" s="52"/>
      <c r="M167" s="52"/>
      <c r="N167" s="52"/>
    </row>
    <row r="168" spans="1:14" x14ac:dyDescent="0.25">
      <c r="A168" s="49"/>
      <c r="B168" s="53"/>
      <c r="C168" s="54"/>
      <c r="D168" s="55"/>
      <c r="E168" s="56"/>
      <c r="F168" s="43"/>
      <c r="G168" s="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53"/>
      <c r="C169" s="54"/>
      <c r="D169" s="55"/>
      <c r="E169" s="56"/>
      <c r="F169" s="43"/>
      <c r="G169"/>
      <c r="H169" s="52"/>
      <c r="I169"/>
      <c r="J169" s="52"/>
      <c r="K169" s="52"/>
      <c r="L169" s="52"/>
      <c r="M169" s="52"/>
      <c r="N169" s="52"/>
    </row>
    <row r="170" spans="1:14" x14ac:dyDescent="0.25">
      <c r="A170" s="52"/>
      <c r="B170" s="49"/>
      <c r="C170" s="49"/>
      <c r="D170" s="49"/>
      <c r="E170" s="50"/>
      <c r="F170" s="49"/>
      <c r="H170" s="52"/>
      <c r="I170"/>
      <c r="J170" s="52"/>
      <c r="K170" s="52"/>
      <c r="L170" s="52"/>
      <c r="M170" s="52"/>
      <c r="N170" s="52"/>
    </row>
    <row r="171" spans="1:14" x14ac:dyDescent="0.25">
      <c r="A171" s="52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52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53"/>
      <c r="C176" s="54"/>
      <c r="D176" s="55"/>
      <c r="E176" s="56"/>
      <c r="F176" s="43"/>
      <c r="G176"/>
      <c r="I176"/>
      <c r="J176" s="52"/>
      <c r="K176" s="52"/>
      <c r="L176" s="52"/>
      <c r="M176" s="52"/>
      <c r="N176" s="52"/>
    </row>
    <row r="177" spans="1:14" x14ac:dyDescent="0.25">
      <c r="A177" s="49"/>
      <c r="B177" s="53"/>
      <c r="C177" s="54"/>
      <c r="D177" s="55"/>
      <c r="E177" s="56"/>
      <c r="F177" s="43"/>
      <c r="I177"/>
      <c r="J177" s="98"/>
      <c r="K177" s="98"/>
      <c r="L177" s="98"/>
      <c r="M177" s="98"/>
      <c r="N177" s="98"/>
    </row>
    <row r="178" spans="1:14" x14ac:dyDescent="0.25">
      <c r="A178" s="49"/>
      <c r="B178" s="53"/>
      <c r="C178" s="54"/>
      <c r="D178" s="55"/>
      <c r="E178" s="56"/>
      <c r="F178" s="43"/>
      <c r="G178"/>
      <c r="I178"/>
      <c r="J178" s="52"/>
      <c r="K178" s="52"/>
      <c r="L178" s="52"/>
      <c r="M178" s="52"/>
      <c r="N178" s="52"/>
    </row>
    <row r="179" spans="1:14" x14ac:dyDescent="0.25">
      <c r="A179" s="52"/>
      <c r="B179" s="53"/>
      <c r="C179" s="54"/>
      <c r="D179" s="55"/>
      <c r="E179" s="56"/>
      <c r="F179" s="43"/>
      <c r="I179"/>
      <c r="J179" s="52"/>
      <c r="K179" s="52"/>
      <c r="L179" s="52"/>
      <c r="M179" s="52"/>
      <c r="N179" s="52"/>
    </row>
    <row r="180" spans="1:14" x14ac:dyDescent="0.25">
      <c r="A180" s="52"/>
      <c r="B180" s="53"/>
      <c r="C180" s="54"/>
      <c r="D180" s="55"/>
      <c r="E180" s="56"/>
      <c r="F180" s="43"/>
      <c r="H180" s="9"/>
      <c r="I180"/>
      <c r="J180" s="52"/>
      <c r="K180" s="52"/>
      <c r="L180" s="52"/>
      <c r="M180" s="52"/>
      <c r="N180" s="52"/>
    </row>
    <row r="181" spans="1:14" x14ac:dyDescent="0.25">
      <c r="A181" s="52"/>
      <c r="B181" s="53"/>
      <c r="C181" s="54"/>
      <c r="D181" s="55"/>
      <c r="E181" s="56"/>
      <c r="F181" s="43"/>
      <c r="I181"/>
    </row>
    <row r="182" spans="1:14" x14ac:dyDescent="0.25">
      <c r="A182" s="52"/>
      <c r="B182" s="53"/>
      <c r="C182" s="54"/>
      <c r="D182" s="55"/>
      <c r="E182" s="56"/>
      <c r="F182" s="43"/>
      <c r="H182" s="9"/>
      <c r="I182"/>
    </row>
    <row r="183" spans="1:14" x14ac:dyDescent="0.25">
      <c r="A183" s="52"/>
      <c r="B183" s="53"/>
      <c r="C183" s="54"/>
      <c r="D183" s="55"/>
      <c r="E183" s="56"/>
      <c r="F183" s="43"/>
      <c r="G183"/>
      <c r="H183" s="9"/>
      <c r="I183" s="52"/>
    </row>
    <row r="184" spans="1:14" x14ac:dyDescent="0.25">
      <c r="A184" s="52"/>
      <c r="B184" s="53"/>
      <c r="C184" s="54"/>
      <c r="D184" s="55"/>
      <c r="E184" s="56"/>
      <c r="F184" s="43"/>
      <c r="I184" s="52"/>
    </row>
    <row r="185" spans="1:14" x14ac:dyDescent="0.25">
      <c r="A185" s="52"/>
      <c r="B185" s="53"/>
      <c r="C185" s="54"/>
      <c r="D185" s="55"/>
      <c r="E185" s="56"/>
      <c r="F185" s="43"/>
      <c r="I185" s="52"/>
    </row>
    <row r="186" spans="1:14" x14ac:dyDescent="0.25">
      <c r="A186" s="52"/>
      <c r="B186" s="53"/>
      <c r="C186" s="54"/>
      <c r="D186" s="55"/>
      <c r="E186" s="56"/>
      <c r="F186" s="43"/>
      <c r="I186" s="52"/>
    </row>
    <row r="187" spans="1:14" x14ac:dyDescent="0.25">
      <c r="A187" s="52"/>
      <c r="B187" s="53"/>
      <c r="C187" s="54"/>
      <c r="D187" s="55"/>
      <c r="E187" s="56"/>
      <c r="F187" s="43"/>
      <c r="I187" s="52"/>
    </row>
    <row r="188" spans="1:14" x14ac:dyDescent="0.25">
      <c r="A188" s="52"/>
      <c r="B188" s="53"/>
      <c r="C188" s="54"/>
      <c r="D188" s="55"/>
      <c r="E188" s="56"/>
      <c r="F188" s="43"/>
      <c r="I188" s="52"/>
    </row>
    <row r="189" spans="1:14" x14ac:dyDescent="0.25">
      <c r="A189" s="52"/>
      <c r="B189" s="53"/>
      <c r="C189" s="54"/>
      <c r="D189" s="55"/>
      <c r="E189" s="56"/>
      <c r="F189" s="43"/>
      <c r="I189" s="52"/>
    </row>
    <row r="190" spans="1:14" x14ac:dyDescent="0.25">
      <c r="A190" s="24"/>
      <c r="B190" s="53"/>
      <c r="C190" s="54"/>
      <c r="D190" s="55"/>
      <c r="E190" s="56"/>
      <c r="F190" s="43"/>
      <c r="H190" s="9"/>
    </row>
    <row r="191" spans="1:14" x14ac:dyDescent="0.25">
      <c r="A191" s="24"/>
      <c r="B191" s="53"/>
      <c r="C191" s="54"/>
      <c r="D191" s="55"/>
      <c r="E191" s="56"/>
      <c r="F191" s="43"/>
    </row>
    <row r="192" spans="1:14" x14ac:dyDescent="0.25">
      <c r="A192" s="24"/>
      <c r="B192" s="53"/>
      <c r="C192" s="54"/>
      <c r="D192" s="55"/>
      <c r="E192" s="56"/>
      <c r="F192" s="43"/>
      <c r="H192" s="9"/>
    </row>
    <row r="193" spans="1:8" x14ac:dyDescent="0.25">
      <c r="A193" s="24"/>
      <c r="B193" s="53"/>
      <c r="C193" s="54"/>
      <c r="D193" s="55"/>
      <c r="E193" s="56"/>
      <c r="F193" s="43"/>
      <c r="G193"/>
    </row>
    <row r="194" spans="1:8" x14ac:dyDescent="0.25">
      <c r="A194" s="24"/>
      <c r="B194" s="53"/>
      <c r="C194" s="54"/>
      <c r="D194" s="55"/>
      <c r="E194" s="56"/>
      <c r="F194" s="43"/>
    </row>
    <row r="195" spans="1:8" x14ac:dyDescent="0.25">
      <c r="A195" s="24"/>
      <c r="B195" s="57"/>
      <c r="C195" s="58"/>
      <c r="D195" s="59"/>
      <c r="E195" s="60"/>
      <c r="F195" s="51"/>
    </row>
    <row r="196" spans="1:8" x14ac:dyDescent="0.25">
      <c r="A196" s="24"/>
      <c r="B196" s="57"/>
      <c r="C196" s="58"/>
      <c r="D196" s="59"/>
      <c r="E196" s="60"/>
      <c r="F196" s="51"/>
    </row>
    <row r="197" spans="1:8" x14ac:dyDescent="0.25">
      <c r="A197" s="24"/>
      <c r="B197" s="245"/>
      <c r="C197" s="245"/>
      <c r="D197" s="245"/>
      <c r="E197" s="245"/>
      <c r="F197" s="51"/>
      <c r="H197" s="9"/>
    </row>
    <row r="198" spans="1:8" x14ac:dyDescent="0.25">
      <c r="A198" s="5"/>
      <c r="B198" s="261"/>
      <c r="C198" s="261"/>
      <c r="D198" s="261"/>
      <c r="E198" s="261"/>
      <c r="F198" s="51"/>
    </row>
    <row r="199" spans="1:8" ht="26.25" x14ac:dyDescent="0.4">
      <c r="A199" s="5"/>
      <c r="B199" s="255"/>
      <c r="C199" s="255"/>
      <c r="D199" s="255"/>
      <c r="E199" s="255"/>
      <c r="F199" s="62"/>
    </row>
    <row r="200" spans="1:8" x14ac:dyDescent="0.25">
      <c r="A200" s="49"/>
      <c r="B200" s="49"/>
      <c r="C200" s="49"/>
      <c r="D200" s="49"/>
      <c r="E200" s="50"/>
      <c r="F200" s="49"/>
    </row>
    <row r="201" spans="1:8" x14ac:dyDescent="0.25">
      <c r="A201" s="61"/>
      <c r="B201" s="49"/>
      <c r="C201" s="49"/>
      <c r="D201" s="49"/>
      <c r="E201" s="50"/>
      <c r="F201" s="49"/>
      <c r="G201"/>
    </row>
    <row r="202" spans="1:8" x14ac:dyDescent="0.25">
      <c r="A202" s="49"/>
      <c r="B202" s="49"/>
      <c r="C202" s="49"/>
      <c r="D202" s="49"/>
      <c r="E202" s="50"/>
      <c r="F202" s="49"/>
    </row>
    <row r="203" spans="1:8" x14ac:dyDescent="0.25">
      <c r="A203" s="49"/>
      <c r="B203" s="49"/>
      <c r="C203" s="49"/>
      <c r="D203" s="52"/>
      <c r="E203" s="53"/>
      <c r="F203" s="54"/>
      <c r="G203"/>
    </row>
    <row r="204" spans="1:8" x14ac:dyDescent="0.25">
      <c r="A204" s="49"/>
      <c r="B204" s="49"/>
      <c r="C204" s="49"/>
      <c r="D204" s="49"/>
      <c r="E204" s="50"/>
      <c r="F204" s="49"/>
    </row>
    <row r="205" spans="1:8" x14ac:dyDescent="0.25">
      <c r="A205" s="49"/>
      <c r="B205" s="49"/>
      <c r="C205" s="49"/>
      <c r="D205" s="49"/>
      <c r="E205" s="50"/>
      <c r="F205" s="49"/>
    </row>
    <row r="206" spans="1:8" x14ac:dyDescent="0.25">
      <c r="A206" s="49"/>
      <c r="B206" s="49"/>
      <c r="C206" s="49"/>
      <c r="D206" s="49"/>
      <c r="E206" s="50"/>
      <c r="F206" s="49"/>
    </row>
    <row r="207" spans="1:8" x14ac:dyDescent="0.25">
      <c r="A207" s="49"/>
      <c r="B207" s="49"/>
      <c r="C207" s="49"/>
      <c r="D207" s="49"/>
      <c r="E207" s="50"/>
      <c r="F207" s="49"/>
      <c r="H207" s="9"/>
    </row>
    <row r="208" spans="1:8" x14ac:dyDescent="0.25">
      <c r="A208" s="49"/>
      <c r="B208" s="49"/>
      <c r="C208" s="49"/>
      <c r="D208" s="49"/>
      <c r="E208" s="50"/>
      <c r="F208" s="49"/>
      <c r="G208"/>
    </row>
    <row r="209" spans="1:8" x14ac:dyDescent="0.25">
      <c r="A209" s="49"/>
      <c r="B209" s="49"/>
      <c r="C209" s="49"/>
      <c r="D209" s="49"/>
      <c r="E209" s="50"/>
      <c r="F209" s="49"/>
    </row>
    <row r="210" spans="1:8" x14ac:dyDescent="0.25">
      <c r="A210" s="49"/>
      <c r="B210" s="49"/>
      <c r="C210" s="49"/>
      <c r="D210" s="49"/>
      <c r="E210" s="50"/>
      <c r="F210" s="49"/>
    </row>
    <row r="211" spans="1:8" x14ac:dyDescent="0.25">
      <c r="A211" s="49"/>
      <c r="B211" s="49"/>
      <c r="C211" s="49"/>
      <c r="D211" s="49"/>
      <c r="E211" s="50"/>
      <c r="F211" s="49"/>
      <c r="G211"/>
    </row>
    <row r="212" spans="1:8" x14ac:dyDescent="0.25">
      <c r="A212" s="49"/>
      <c r="B212" s="49"/>
      <c r="C212" s="49"/>
      <c r="D212" s="49"/>
      <c r="E212" s="50"/>
      <c r="F212" s="49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49"/>
      <c r="E214" s="50"/>
      <c r="F214" s="49"/>
    </row>
    <row r="215" spans="1:8" x14ac:dyDescent="0.25">
      <c r="A215" s="49"/>
      <c r="B215" s="49"/>
      <c r="C215" s="49"/>
      <c r="D215" s="49"/>
      <c r="E215" s="50"/>
      <c r="F215" s="49"/>
      <c r="H215" s="9"/>
    </row>
    <row r="216" spans="1:8" x14ac:dyDescent="0.25">
      <c r="A216" s="49"/>
      <c r="B216" s="49"/>
      <c r="C216" s="49"/>
      <c r="D216" s="49"/>
      <c r="E216" s="50"/>
      <c r="F216" s="49"/>
    </row>
    <row r="217" spans="1:8" x14ac:dyDescent="0.25">
      <c r="A217" s="49"/>
      <c r="B217" s="49"/>
      <c r="C217" s="49"/>
      <c r="D217" s="49"/>
      <c r="E217" s="50"/>
      <c r="F217" s="49"/>
      <c r="H217" s="9"/>
    </row>
    <row r="218" spans="1:8" x14ac:dyDescent="0.25">
      <c r="A218" s="49"/>
      <c r="B218" s="49"/>
      <c r="C218" s="49"/>
      <c r="D218" s="49"/>
      <c r="E218" s="50"/>
      <c r="F218" s="49"/>
      <c r="G218"/>
    </row>
    <row r="219" spans="1:8" x14ac:dyDescent="0.25">
      <c r="A219" s="49"/>
      <c r="B219" s="49"/>
      <c r="C219" s="49"/>
      <c r="D219" s="49"/>
      <c r="E219" s="50"/>
      <c r="F219" s="49"/>
    </row>
    <row r="220" spans="1:8" x14ac:dyDescent="0.25">
      <c r="A220" s="49"/>
      <c r="B220" s="49"/>
      <c r="C220" s="49"/>
      <c r="D220" s="49"/>
      <c r="E220" s="50"/>
      <c r="F220" s="49"/>
      <c r="G220"/>
    </row>
    <row r="221" spans="1:8" x14ac:dyDescent="0.25">
      <c r="A221" s="49"/>
      <c r="B221" s="49"/>
      <c r="C221" s="49"/>
      <c r="D221" s="49"/>
      <c r="E221" s="50"/>
      <c r="F221" s="49"/>
    </row>
    <row r="222" spans="1:8" x14ac:dyDescent="0.25">
      <c r="A222" s="49"/>
      <c r="B222" s="49"/>
      <c r="C222" s="49"/>
      <c r="D222" s="49"/>
      <c r="E222" s="50"/>
      <c r="F222" s="49"/>
      <c r="H222" s="9"/>
    </row>
    <row r="223" spans="1:8" x14ac:dyDescent="0.25">
      <c r="A223" s="49"/>
      <c r="B223" s="49"/>
      <c r="C223" s="49"/>
      <c r="D223" s="49"/>
      <c r="E223" s="50"/>
      <c r="F223" s="49"/>
      <c r="G223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  <c r="H225" s="9"/>
    </row>
    <row r="226" spans="1:8" x14ac:dyDescent="0.25">
      <c r="A226" s="49"/>
      <c r="B226" s="49"/>
      <c r="C226" s="49"/>
      <c r="D226" s="49"/>
      <c r="E226" s="50"/>
      <c r="F226" s="49"/>
      <c r="G226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  <c r="H232" s="9"/>
    </row>
    <row r="233" spans="1:8" x14ac:dyDescent="0.25">
      <c r="A233" s="49"/>
      <c r="B233" s="49"/>
      <c r="C233" s="49"/>
      <c r="D233" s="49"/>
      <c r="E233" s="50"/>
      <c r="F233" s="49"/>
      <c r="G233"/>
    </row>
    <row r="234" spans="1:8" x14ac:dyDescent="0.25">
      <c r="A234" s="49"/>
      <c r="B234" s="49"/>
      <c r="C234" s="49"/>
      <c r="D234" s="49"/>
      <c r="E234" s="50"/>
      <c r="F234" s="49"/>
      <c r="G234"/>
      <c r="H234" s="9"/>
    </row>
    <row r="235" spans="1:8" x14ac:dyDescent="0.25">
      <c r="A235" s="49"/>
      <c r="G235"/>
    </row>
    <row r="236" spans="1:8" x14ac:dyDescent="0.25">
      <c r="A236" s="49"/>
      <c r="G236"/>
    </row>
    <row r="237" spans="1:8" x14ac:dyDescent="0.25">
      <c r="A237" s="49"/>
      <c r="G237"/>
      <c r="H237" s="9"/>
    </row>
    <row r="238" spans="1:8" x14ac:dyDescent="0.25">
      <c r="G238"/>
      <c r="H238" s="9"/>
    </row>
    <row r="239" spans="1:8" x14ac:dyDescent="0.25">
      <c r="G239"/>
      <c r="H239" s="9"/>
    </row>
    <row r="240" spans="1:8" x14ac:dyDescent="0.25">
      <c r="H240" s="9"/>
    </row>
    <row r="241" spans="7:11" x14ac:dyDescent="0.25">
      <c r="H241" s="9"/>
    </row>
    <row r="242" spans="7:11" x14ac:dyDescent="0.25">
      <c r="H242" s="9"/>
    </row>
    <row r="243" spans="7:11" x14ac:dyDescent="0.25">
      <c r="H243" s="9"/>
    </row>
    <row r="244" spans="7:11" x14ac:dyDescent="0.25">
      <c r="H244" s="9"/>
    </row>
    <row r="245" spans="7:11" x14ac:dyDescent="0.25">
      <c r="G245"/>
      <c r="H245" s="9"/>
    </row>
    <row r="246" spans="7:11" x14ac:dyDescent="0.25">
      <c r="G246"/>
      <c r="H246" s="9"/>
    </row>
    <row r="247" spans="7:11" x14ac:dyDescent="0.25">
      <c r="G247"/>
      <c r="H247" s="9"/>
    </row>
    <row r="248" spans="7:11" x14ac:dyDescent="0.25">
      <c r="G248"/>
      <c r="H248" s="9"/>
    </row>
    <row r="249" spans="7:11" x14ac:dyDescent="0.25">
      <c r="G249"/>
      <c r="H249" s="9"/>
    </row>
    <row r="250" spans="7:11" x14ac:dyDescent="0.25">
      <c r="G250"/>
      <c r="H250" s="9"/>
      <c r="J250" s="52"/>
      <c r="K250" s="52"/>
    </row>
    <row r="251" spans="7:11" ht="39.75" customHeight="1" x14ac:dyDescent="0.25">
      <c r="G251"/>
      <c r="H251" s="9"/>
      <c r="J251" s="52"/>
      <c r="K251" s="52"/>
    </row>
    <row r="252" spans="7:11" x14ac:dyDescent="0.25">
      <c r="G252"/>
      <c r="H252" s="9"/>
      <c r="J252" s="52"/>
      <c r="K252" s="52"/>
    </row>
    <row r="253" spans="7:11" x14ac:dyDescent="0.25">
      <c r="G253"/>
      <c r="H253" s="9"/>
      <c r="J253" s="52"/>
      <c r="K253" s="52"/>
    </row>
    <row r="254" spans="7:11" x14ac:dyDescent="0.25">
      <c r="G254"/>
      <c r="H254" s="9"/>
      <c r="J254" s="52"/>
      <c r="K254" s="52"/>
    </row>
    <row r="255" spans="7:11" x14ac:dyDescent="0.25">
      <c r="G255"/>
      <c r="H255" s="9"/>
      <c r="J255" s="52"/>
      <c r="K255" s="52"/>
    </row>
    <row r="256" spans="7:11" x14ac:dyDescent="0.25">
      <c r="G256"/>
      <c r="H256" s="9"/>
      <c r="J256" s="52"/>
      <c r="K256" s="52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6" spans="7:7" ht="14.25" customHeight="1" x14ac:dyDescent="0.25"/>
    <row r="267" spans="7:7" ht="15" customHeight="1" x14ac:dyDescent="0.25"/>
    <row r="268" spans="7:7" ht="15.75" customHeight="1" x14ac:dyDescent="0.25"/>
    <row r="274" spans="7:8" x14ac:dyDescent="0.25">
      <c r="G274"/>
    </row>
    <row r="276" spans="7:8" x14ac:dyDescent="0.25">
      <c r="G276"/>
    </row>
    <row r="280" spans="7:8" x14ac:dyDescent="0.25">
      <c r="H280" s="9"/>
    </row>
    <row r="284" spans="7:8" x14ac:dyDescent="0.25">
      <c r="G284"/>
    </row>
    <row r="288" spans="7:8" x14ac:dyDescent="0.25">
      <c r="H288" s="9"/>
    </row>
    <row r="290" spans="7:8" x14ac:dyDescent="0.25">
      <c r="H290" s="9"/>
    </row>
    <row r="294" spans="7:8" x14ac:dyDescent="0.25">
      <c r="H294" s="9"/>
    </row>
    <row r="299" spans="7:8" x14ac:dyDescent="0.25">
      <c r="G299"/>
    </row>
    <row r="300" spans="7:8" x14ac:dyDescent="0.25">
      <c r="G300"/>
    </row>
    <row r="305" spans="8:8" x14ac:dyDescent="0.25">
      <c r="H305" s="9"/>
    </row>
    <row r="306" spans="8:8" ht="15" customHeight="1" x14ac:dyDescent="0.25"/>
    <row r="320" spans="8:8" x14ac:dyDescent="0.25">
      <c r="H320" s="9"/>
    </row>
    <row r="321" spans="8:8" x14ac:dyDescent="0.25">
      <c r="H321" s="9"/>
    </row>
    <row r="381" ht="24" customHeight="1" x14ac:dyDescent="0.25"/>
    <row r="382" ht="15.75" customHeight="1" x14ac:dyDescent="0.25"/>
    <row r="393" ht="15" customHeight="1" x14ac:dyDescent="0.25"/>
    <row r="394" ht="15.75" customHeight="1" x14ac:dyDescent="0.25"/>
    <row r="396" ht="19.5" customHeight="1" x14ac:dyDescent="0.25"/>
    <row r="397" ht="1.5" customHeight="1" x14ac:dyDescent="0.25"/>
    <row r="399" ht="15" customHeight="1" x14ac:dyDescent="0.25"/>
    <row r="400" ht="15.75" customHeight="1" x14ac:dyDescent="0.25"/>
    <row r="411" ht="15" customHeight="1" x14ac:dyDescent="0.25"/>
  </sheetData>
  <mergeCells count="21">
    <mergeCell ref="A42:F42"/>
    <mergeCell ref="A51:F51"/>
    <mergeCell ref="B197:E197"/>
    <mergeCell ref="B198:E198"/>
    <mergeCell ref="A54:F54"/>
    <mergeCell ref="A64:F64"/>
    <mergeCell ref="A77:F77"/>
    <mergeCell ref="B199:E199"/>
    <mergeCell ref="A85:F85"/>
    <mergeCell ref="A101:F101"/>
    <mergeCell ref="A104:F104"/>
    <mergeCell ref="A110:F110"/>
    <mergeCell ref="A125:F125"/>
    <mergeCell ref="A142:E142"/>
    <mergeCell ref="A38:F38"/>
    <mergeCell ref="A40:F40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1"/>
  <sheetViews>
    <sheetView topLeftCell="A127" zoomScale="130" zoomScaleNormal="130" workbookViewId="0">
      <selection activeCell="B118" sqref="B118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11.7109375" style="1" customWidth="1"/>
    <col min="8" max="8" width="10.5703125" style="49" customWidth="1"/>
    <col min="9" max="9" width="7.140625" style="9" customWidth="1"/>
    <col min="10" max="10" width="9.85546875" bestFit="1" customWidth="1"/>
    <col min="11" max="11" width="6.28515625" customWidth="1"/>
    <col min="12" max="12" width="9" customWidth="1"/>
  </cols>
  <sheetData>
    <row r="1" spans="1:23" ht="40.5" customHeight="1" thickBot="1" x14ac:dyDescent="0.3">
      <c r="A1" s="111" t="s">
        <v>36</v>
      </c>
      <c r="B1" s="262" t="s">
        <v>149</v>
      </c>
      <c r="C1" s="263"/>
      <c r="D1" s="263"/>
      <c r="E1" s="264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56" t="s">
        <v>21</v>
      </c>
      <c r="B3" s="253"/>
      <c r="C3" s="253"/>
      <c r="D3" s="253"/>
      <c r="E3" s="253"/>
      <c r="F3" s="257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v>17.8</v>
      </c>
      <c r="C4" s="16" t="s">
        <v>5</v>
      </c>
      <c r="D4" s="16">
        <v>1.1499999999999999</v>
      </c>
      <c r="E4" s="16">
        <v>450</v>
      </c>
      <c r="F4" s="63">
        <f>B4*D4*E4</f>
        <v>9211.5</v>
      </c>
      <c r="G4" s="3"/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/>
      <c r="C5" s="16" t="s">
        <v>5</v>
      </c>
      <c r="D5" s="16">
        <v>1.1499999999999999</v>
      </c>
      <c r="E5" s="16">
        <v>400</v>
      </c>
      <c r="F5" s="63">
        <f>B5*D5*E5</f>
        <v>0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>
        <v>5.5</v>
      </c>
      <c r="C6" s="16" t="s">
        <v>5</v>
      </c>
      <c r="D6" s="16">
        <v>1.1499999999999999</v>
      </c>
      <c r="E6" s="16">
        <v>55</v>
      </c>
      <c r="F6" s="63">
        <f>B6*D6*E6</f>
        <v>347.87499999999994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124.60000000000001</v>
      </c>
      <c r="C7" s="16" t="s">
        <v>6</v>
      </c>
      <c r="D7" s="16">
        <v>1.1499999999999999</v>
      </c>
      <c r="E7" s="16">
        <v>12</v>
      </c>
      <c r="F7" s="63">
        <f>B7*D7*E7</f>
        <v>1719.48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56" t="s">
        <v>23</v>
      </c>
      <c r="B9" s="253"/>
      <c r="C9" s="253"/>
      <c r="D9" s="253"/>
      <c r="E9" s="253"/>
      <c r="F9" s="257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>
        <v>0</v>
      </c>
      <c r="C10" s="32" t="s">
        <v>5</v>
      </c>
      <c r="D10" s="32">
        <v>1.1499999999999999</v>
      </c>
      <c r="E10" s="33">
        <v>450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69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/>
      <c r="C14" s="16" t="s">
        <v>5</v>
      </c>
      <c r="D14" s="32">
        <v>1.1499999999999999</v>
      </c>
      <c r="E14" s="17">
        <v>900</v>
      </c>
      <c r="F14" s="64">
        <f t="shared" si="0"/>
        <v>0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/>
      <c r="C15" s="16" t="s">
        <v>5</v>
      </c>
      <c r="D15" s="32">
        <v>1.1499999999999999</v>
      </c>
      <c r="E15" s="33">
        <v>1100</v>
      </c>
      <c r="F15" s="64">
        <f t="shared" si="0"/>
        <v>0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0</v>
      </c>
      <c r="C18" s="16" t="s">
        <v>6</v>
      </c>
      <c r="D18" s="32">
        <v>1.1499999999999999</v>
      </c>
      <c r="E18" s="17">
        <v>45</v>
      </c>
      <c r="F18" s="64">
        <f t="shared" si="0"/>
        <v>0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0</v>
      </c>
      <c r="C20" s="27" t="s">
        <v>6</v>
      </c>
      <c r="D20" s="32">
        <v>1.1499999999999999</v>
      </c>
      <c r="E20" s="28">
        <v>80</v>
      </c>
      <c r="F20" s="65">
        <f t="shared" si="0"/>
        <v>0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56" t="s">
        <v>27</v>
      </c>
      <c r="B22" s="253"/>
      <c r="C22" s="253"/>
      <c r="D22" s="253"/>
      <c r="E22" s="253"/>
      <c r="F22" s="257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1300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56" t="s">
        <v>26</v>
      </c>
      <c r="B32" s="253"/>
      <c r="C32" s="253"/>
      <c r="D32" s="253"/>
      <c r="E32" s="253"/>
      <c r="F32" s="257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56" t="s">
        <v>104</v>
      </c>
      <c r="B38" s="253"/>
      <c r="C38" s="253"/>
      <c r="D38" s="253"/>
      <c r="E38" s="253"/>
      <c r="F38" s="257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/>
      <c r="C39" s="32" t="s">
        <v>10</v>
      </c>
      <c r="D39" s="32">
        <v>1</v>
      </c>
      <c r="E39" s="71">
        <v>55</v>
      </c>
      <c r="F39" s="63">
        <f>B39*E39</f>
        <v>0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56" t="s">
        <v>105</v>
      </c>
      <c r="B40" s="253"/>
      <c r="C40" s="253"/>
      <c r="D40" s="253"/>
      <c r="E40" s="253"/>
      <c r="F40" s="257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/>
      <c r="C41" s="32" t="s">
        <v>10</v>
      </c>
      <c r="D41" s="32">
        <v>1</v>
      </c>
      <c r="E41" s="71">
        <v>45</v>
      </c>
      <c r="F41" s="63">
        <f>B41*E41</f>
        <v>0</v>
      </c>
      <c r="G41"/>
      <c r="H41" s="84"/>
      <c r="I41" s="84"/>
      <c r="J41" s="84"/>
      <c r="K41" s="84"/>
      <c r="L41" s="9"/>
      <c r="M41" s="9"/>
    </row>
    <row r="42" spans="1:23" x14ac:dyDescent="0.25">
      <c r="A42" s="256" t="s">
        <v>31</v>
      </c>
      <c r="B42" s="253"/>
      <c r="C42" s="253"/>
      <c r="D42" s="253"/>
      <c r="E42" s="253"/>
      <c r="F42" s="257"/>
      <c r="L42" s="9"/>
      <c r="M42" s="9"/>
    </row>
    <row r="43" spans="1:23" x14ac:dyDescent="0.25">
      <c r="A43" s="70" t="s">
        <v>59</v>
      </c>
      <c r="B43" s="14">
        <v>12</v>
      </c>
      <c r="C43" s="15" t="s">
        <v>10</v>
      </c>
      <c r="D43" s="16">
        <v>1</v>
      </c>
      <c r="E43" s="72">
        <v>20</v>
      </c>
      <c r="F43" s="64">
        <f t="shared" ref="F43:F48" si="2">B43*D43*E43</f>
        <v>240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55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x14ac:dyDescent="0.25">
      <c r="A50" s="112" t="s">
        <v>32</v>
      </c>
      <c r="B50" s="113"/>
      <c r="C50" s="113"/>
      <c r="D50" s="113"/>
      <c r="E50" s="113"/>
      <c r="F50" s="114"/>
    </row>
    <row r="51" spans="1:11" collapsed="1" x14ac:dyDescent="0.25">
      <c r="A51" s="246" t="s">
        <v>88</v>
      </c>
      <c r="B51" s="247"/>
      <c r="C51" s="247"/>
      <c r="D51" s="247"/>
      <c r="E51" s="247"/>
      <c r="F51" s="248"/>
    </row>
    <row r="52" spans="1:11" x14ac:dyDescent="0.25">
      <c r="A52" s="21" t="s">
        <v>106</v>
      </c>
      <c r="B52" s="14">
        <v>6</v>
      </c>
      <c r="C52" s="15" t="s">
        <v>10</v>
      </c>
      <c r="D52" s="16">
        <v>1</v>
      </c>
      <c r="E52" s="72">
        <v>75</v>
      </c>
      <c r="F52" s="73">
        <f>B52*E52</f>
        <v>450</v>
      </c>
    </row>
    <row r="53" spans="1:11" x14ac:dyDescent="0.25">
      <c r="A53" s="117" t="s">
        <v>107</v>
      </c>
      <c r="B53" s="14"/>
      <c r="C53" s="15" t="s">
        <v>10</v>
      </c>
      <c r="D53" s="16">
        <v>1</v>
      </c>
      <c r="E53" s="72">
        <v>350</v>
      </c>
      <c r="F53" s="73">
        <f>B53*E53</f>
        <v>0</v>
      </c>
      <c r="H53" s="9"/>
    </row>
    <row r="54" spans="1:11" x14ac:dyDescent="0.25">
      <c r="A54" s="246" t="s">
        <v>84</v>
      </c>
      <c r="B54" s="247"/>
      <c r="C54" s="247"/>
      <c r="D54" s="247"/>
      <c r="E54" s="247"/>
      <c r="F54" s="248"/>
    </row>
    <row r="55" spans="1:11" x14ac:dyDescent="0.25">
      <c r="A55" s="22" t="s">
        <v>89</v>
      </c>
      <c r="B55" s="14"/>
      <c r="C55" s="26" t="s">
        <v>10</v>
      </c>
      <c r="D55" s="27">
        <v>1</v>
      </c>
      <c r="E55" s="74">
        <v>750</v>
      </c>
      <c r="F55" s="73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/>
      <c r="C65" s="45" t="s">
        <v>10</v>
      </c>
      <c r="D65" s="46">
        <v>1</v>
      </c>
      <c r="E65" s="75">
        <v>25</v>
      </c>
      <c r="F65" s="4">
        <f t="shared" ref="F65:F76" si="4">B65*D65*E65</f>
        <v>0</v>
      </c>
      <c r="K65" s="83"/>
    </row>
    <row r="66" spans="1:11" x14ac:dyDescent="0.25">
      <c r="A66" s="44" t="s">
        <v>58</v>
      </c>
      <c r="B66" s="14"/>
      <c r="C66" s="45" t="s">
        <v>10</v>
      </c>
      <c r="D66" s="46">
        <v>1</v>
      </c>
      <c r="E66" s="75">
        <v>60</v>
      </c>
      <c r="F66" s="4">
        <f t="shared" si="4"/>
        <v>0</v>
      </c>
      <c r="H66" s="9"/>
      <c r="K66" s="83"/>
    </row>
    <row r="67" spans="1:11" x14ac:dyDescent="0.25">
      <c r="A67" s="99" t="s">
        <v>84</v>
      </c>
      <c r="B67" s="14"/>
      <c r="C67" s="45" t="s">
        <v>10</v>
      </c>
      <c r="D67" s="46">
        <v>1</v>
      </c>
      <c r="E67" s="75"/>
      <c r="F67" s="4">
        <f t="shared" si="4"/>
        <v>0</v>
      </c>
      <c r="K67" s="83"/>
    </row>
    <row r="68" spans="1:11" x14ac:dyDescent="0.25">
      <c r="A68" s="44" t="s">
        <v>85</v>
      </c>
      <c r="B68" s="14"/>
      <c r="C68" s="45" t="s">
        <v>10</v>
      </c>
      <c r="D68" s="46">
        <v>1</v>
      </c>
      <c r="E68" s="75">
        <v>75</v>
      </c>
      <c r="F68" s="4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x14ac:dyDescent="0.25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x14ac:dyDescent="0.25">
      <c r="A77" s="252" t="s">
        <v>34</v>
      </c>
      <c r="B77" s="253"/>
      <c r="C77" s="253"/>
      <c r="D77" s="253"/>
      <c r="E77" s="253"/>
      <c r="F77" s="254"/>
      <c r="K77" s="83"/>
    </row>
    <row r="78" spans="1:11" x14ac:dyDescent="0.25">
      <c r="A78" s="44" t="s">
        <v>109</v>
      </c>
      <c r="B78" s="30"/>
      <c r="C78" s="15" t="s">
        <v>10</v>
      </c>
      <c r="D78" s="16">
        <v>1</v>
      </c>
      <c r="E78" s="72">
        <v>150</v>
      </c>
      <c r="F78" s="64">
        <f t="shared" ref="F78:F83" si="5">B78*D78*E78</f>
        <v>0</v>
      </c>
      <c r="K78" s="83"/>
    </row>
    <row r="79" spans="1:11" x14ac:dyDescent="0.25">
      <c r="A79" s="44" t="s">
        <v>108</v>
      </c>
      <c r="B79" s="30"/>
      <c r="C79" s="15" t="s">
        <v>10</v>
      </c>
      <c r="D79" s="16">
        <v>1</v>
      </c>
      <c r="E79" s="72">
        <v>290</v>
      </c>
      <c r="F79" s="64">
        <f t="shared" si="5"/>
        <v>0</v>
      </c>
      <c r="K79" s="83"/>
    </row>
    <row r="80" spans="1:11" x14ac:dyDescent="0.25">
      <c r="A80" s="44" t="s">
        <v>72</v>
      </c>
      <c r="B80" s="30"/>
      <c r="C80" s="15" t="s">
        <v>10</v>
      </c>
      <c r="D80" s="16">
        <v>1</v>
      </c>
      <c r="E80" s="72">
        <v>900</v>
      </c>
      <c r="F80" s="64">
        <f t="shared" si="5"/>
        <v>0</v>
      </c>
      <c r="K80" s="86"/>
    </row>
    <row r="81" spans="1:11" x14ac:dyDescent="0.25">
      <c r="A81" s="44" t="s">
        <v>47</v>
      </c>
      <c r="B81" s="30"/>
      <c r="C81" s="15" t="s">
        <v>10</v>
      </c>
      <c r="D81" s="16">
        <v>1</v>
      </c>
      <c r="E81" s="72">
        <v>300</v>
      </c>
      <c r="F81" s="64">
        <f t="shared" si="5"/>
        <v>0</v>
      </c>
      <c r="K81" s="83"/>
    </row>
    <row r="82" spans="1:11" x14ac:dyDescent="0.25">
      <c r="A82" s="44" t="s">
        <v>48</v>
      </c>
      <c r="B82" s="30"/>
      <c r="C82" s="15" t="s">
        <v>10</v>
      </c>
      <c r="D82" s="16">
        <v>1</v>
      </c>
      <c r="E82" s="72">
        <v>500</v>
      </c>
      <c r="F82" s="64">
        <f t="shared" si="5"/>
        <v>0</v>
      </c>
      <c r="K82" s="83"/>
    </row>
    <row r="83" spans="1:11" x14ac:dyDescent="0.25">
      <c r="A83" s="48" t="s">
        <v>49</v>
      </c>
      <c r="B83" s="35"/>
      <c r="C83" s="26" t="s">
        <v>10</v>
      </c>
      <c r="D83" s="27">
        <v>1</v>
      </c>
      <c r="E83" s="28">
        <v>40</v>
      </c>
      <c r="F83" s="65">
        <f t="shared" si="5"/>
        <v>0</v>
      </c>
      <c r="G83"/>
      <c r="K83" s="83"/>
    </row>
    <row r="84" spans="1:11" x14ac:dyDescent="0.25">
      <c r="A84" s="119"/>
      <c r="B84" s="120"/>
      <c r="C84" s="120"/>
      <c r="D84" s="120"/>
      <c r="E84" s="120"/>
      <c r="F84" s="121"/>
      <c r="G84"/>
      <c r="K84" s="83"/>
    </row>
    <row r="85" spans="1:11" x14ac:dyDescent="0.25">
      <c r="A85" s="256" t="s">
        <v>35</v>
      </c>
      <c r="B85" s="253"/>
      <c r="C85" s="253"/>
      <c r="D85" s="253"/>
      <c r="E85" s="253"/>
      <c r="F85" s="257"/>
      <c r="G85"/>
      <c r="K85" s="83"/>
    </row>
    <row r="86" spans="1:11" x14ac:dyDescent="0.25">
      <c r="A86" s="21" t="s">
        <v>11</v>
      </c>
      <c r="B86" s="14"/>
      <c r="C86" s="15" t="s">
        <v>12</v>
      </c>
      <c r="D86" s="16">
        <v>1.25</v>
      </c>
      <c r="E86" s="17">
        <v>350</v>
      </c>
      <c r="F86" s="64">
        <f t="shared" ref="F86:F99" si="6">B86*D86*E86</f>
        <v>0</v>
      </c>
      <c r="K86" s="83"/>
    </row>
    <row r="87" spans="1:11" x14ac:dyDescent="0.25">
      <c r="A87" s="21" t="s">
        <v>13</v>
      </c>
      <c r="B87" s="14"/>
      <c r="C87" s="15" t="s">
        <v>12</v>
      </c>
      <c r="D87" s="16">
        <v>1.25</v>
      </c>
      <c r="E87" s="17">
        <v>690</v>
      </c>
      <c r="F87" s="64">
        <f t="shared" si="6"/>
        <v>0</v>
      </c>
      <c r="G87"/>
      <c r="K87" s="83"/>
    </row>
    <row r="88" spans="1:11" x14ac:dyDescent="0.25">
      <c r="A88" s="21" t="s">
        <v>14</v>
      </c>
      <c r="B88" s="14"/>
      <c r="C88" s="15" t="s">
        <v>12</v>
      </c>
      <c r="D88" s="16">
        <v>1.25</v>
      </c>
      <c r="E88" s="17">
        <v>850</v>
      </c>
      <c r="F88" s="64">
        <f t="shared" si="6"/>
        <v>0</v>
      </c>
      <c r="K88" s="83"/>
    </row>
    <row r="89" spans="1:11" x14ac:dyDescent="0.25">
      <c r="A89" s="21" t="s">
        <v>71</v>
      </c>
      <c r="B89" s="14"/>
      <c r="C89" s="15" t="s">
        <v>12</v>
      </c>
      <c r="D89" s="16">
        <v>1.25</v>
      </c>
      <c r="E89" s="17">
        <v>650</v>
      </c>
      <c r="F89" s="64">
        <f t="shared" si="6"/>
        <v>0</v>
      </c>
      <c r="K89" s="83"/>
    </row>
    <row r="90" spans="1:11" x14ac:dyDescent="0.25">
      <c r="A90" s="21" t="s">
        <v>66</v>
      </c>
      <c r="B90" s="14"/>
      <c r="C90" s="15" t="s">
        <v>12</v>
      </c>
      <c r="D90" s="16">
        <v>1.25</v>
      </c>
      <c r="E90" s="17">
        <v>950</v>
      </c>
      <c r="F90" s="64">
        <f t="shared" si="6"/>
        <v>0</v>
      </c>
      <c r="K90" s="83"/>
    </row>
    <row r="91" spans="1:11" x14ac:dyDescent="0.25">
      <c r="A91" s="21" t="s">
        <v>37</v>
      </c>
      <c r="B91" s="14"/>
      <c r="C91" s="15" t="s">
        <v>5</v>
      </c>
      <c r="D91" s="16">
        <v>1.25</v>
      </c>
      <c r="E91" s="17">
        <v>900</v>
      </c>
      <c r="F91" s="64">
        <f t="shared" si="6"/>
        <v>0</v>
      </c>
      <c r="K91" s="83"/>
    </row>
    <row r="92" spans="1:11" x14ac:dyDescent="0.25">
      <c r="A92" s="22" t="s">
        <v>15</v>
      </c>
      <c r="B92" s="25"/>
      <c r="C92" s="15" t="s">
        <v>5</v>
      </c>
      <c r="D92" s="16">
        <v>1.25</v>
      </c>
      <c r="E92" s="17">
        <v>450</v>
      </c>
      <c r="F92" s="64">
        <v>0</v>
      </c>
      <c r="K92" s="83"/>
    </row>
    <row r="93" spans="1:11" x14ac:dyDescent="0.25">
      <c r="A93" s="22" t="s">
        <v>38</v>
      </c>
      <c r="B93" s="25"/>
      <c r="C93" s="15" t="s">
        <v>5</v>
      </c>
      <c r="D93" s="16">
        <v>1.25</v>
      </c>
      <c r="E93" s="17">
        <v>650</v>
      </c>
      <c r="F93" s="64">
        <f t="shared" si="6"/>
        <v>0</v>
      </c>
      <c r="K93" s="83"/>
    </row>
    <row r="94" spans="1:11" x14ac:dyDescent="0.25">
      <c r="A94" s="22" t="s">
        <v>39</v>
      </c>
      <c r="B94" s="25"/>
      <c r="C94" s="15" t="s">
        <v>5</v>
      </c>
      <c r="D94" s="16">
        <v>1.25</v>
      </c>
      <c r="E94" s="17">
        <v>1200</v>
      </c>
      <c r="F94" s="64">
        <f t="shared" si="6"/>
        <v>0</v>
      </c>
      <c r="K94" s="83"/>
    </row>
    <row r="95" spans="1:11" x14ac:dyDescent="0.25">
      <c r="A95" s="22" t="s">
        <v>40</v>
      </c>
      <c r="B95" s="25"/>
      <c r="C95" s="15" t="s">
        <v>5</v>
      </c>
      <c r="D95" s="16">
        <v>1.25</v>
      </c>
      <c r="E95" s="17">
        <v>1500</v>
      </c>
      <c r="F95" s="64">
        <f t="shared" si="6"/>
        <v>0</v>
      </c>
      <c r="H95" s="9"/>
      <c r="K95" s="83"/>
    </row>
    <row r="96" spans="1:11" x14ac:dyDescent="0.25">
      <c r="A96" s="22" t="s">
        <v>41</v>
      </c>
      <c r="B96" s="25"/>
      <c r="C96" s="26" t="s">
        <v>5</v>
      </c>
      <c r="D96" s="16">
        <v>1.25</v>
      </c>
      <c r="E96" s="28">
        <v>3100</v>
      </c>
      <c r="F96" s="64">
        <f t="shared" si="6"/>
        <v>0</v>
      </c>
      <c r="K96" s="86"/>
    </row>
    <row r="97" spans="1:11" x14ac:dyDescent="0.25">
      <c r="A97" s="22" t="s">
        <v>53</v>
      </c>
      <c r="B97" s="25"/>
      <c r="C97" s="15" t="s">
        <v>54</v>
      </c>
      <c r="D97" s="16">
        <v>1.25</v>
      </c>
      <c r="E97" s="17">
        <v>45</v>
      </c>
      <c r="F97" s="64">
        <f t="shared" si="6"/>
        <v>0</v>
      </c>
      <c r="K97" s="83"/>
    </row>
    <row r="98" spans="1:11" x14ac:dyDescent="0.25">
      <c r="A98" s="22" t="s">
        <v>55</v>
      </c>
      <c r="B98" s="25"/>
      <c r="C98" s="15" t="s">
        <v>54</v>
      </c>
      <c r="D98" s="16">
        <v>1.25</v>
      </c>
      <c r="E98" s="17">
        <v>85</v>
      </c>
      <c r="F98" s="64">
        <f t="shared" si="6"/>
        <v>0</v>
      </c>
      <c r="K98" s="83"/>
    </row>
    <row r="99" spans="1:11" x14ac:dyDescent="0.25">
      <c r="A99" s="22" t="s">
        <v>57</v>
      </c>
      <c r="B99" s="25"/>
      <c r="C99" s="26" t="s">
        <v>10</v>
      </c>
      <c r="D99" s="16">
        <v>1.25</v>
      </c>
      <c r="E99" s="28">
        <v>30</v>
      </c>
      <c r="F99" s="64">
        <f t="shared" si="6"/>
        <v>0</v>
      </c>
      <c r="K99" s="83"/>
    </row>
    <row r="100" spans="1:11" x14ac:dyDescent="0.25">
      <c r="A100" s="107"/>
      <c r="B100" s="108"/>
      <c r="C100" s="108"/>
      <c r="D100" s="108"/>
      <c r="E100" s="108"/>
      <c r="F100" s="109"/>
      <c r="G100"/>
      <c r="H100" s="9"/>
      <c r="K100" s="86"/>
    </row>
    <row r="101" spans="1:11" x14ac:dyDescent="0.25">
      <c r="A101" s="256" t="s">
        <v>115</v>
      </c>
      <c r="B101" s="253"/>
      <c r="C101" s="253"/>
      <c r="D101" s="253"/>
      <c r="E101" s="253"/>
      <c r="F101" s="257"/>
      <c r="K101" s="83"/>
    </row>
    <row r="102" spans="1:11" x14ac:dyDescent="0.25">
      <c r="A102" s="22" t="s">
        <v>116</v>
      </c>
      <c r="B102" s="25"/>
      <c r="C102" s="26" t="s">
        <v>5</v>
      </c>
      <c r="D102" s="27">
        <v>1</v>
      </c>
      <c r="E102" s="88">
        <v>2400</v>
      </c>
      <c r="F102" s="63">
        <f>D102*E102*B102</f>
        <v>0</v>
      </c>
      <c r="K102" s="83"/>
    </row>
    <row r="103" spans="1:11" x14ac:dyDescent="0.25">
      <c r="A103" s="22" t="s">
        <v>117</v>
      </c>
      <c r="B103" s="25"/>
      <c r="C103" s="26" t="s">
        <v>5</v>
      </c>
      <c r="D103" s="27">
        <v>1</v>
      </c>
      <c r="E103" s="88">
        <v>3200</v>
      </c>
      <c r="F103" s="63">
        <f>D103*E103*B103</f>
        <v>0</v>
      </c>
      <c r="H103" s="9"/>
      <c r="K103" s="83"/>
    </row>
    <row r="104" spans="1:11" x14ac:dyDescent="0.25">
      <c r="A104" s="256" t="s">
        <v>73</v>
      </c>
      <c r="B104" s="253"/>
      <c r="C104" s="253"/>
      <c r="D104" s="253"/>
      <c r="E104" s="253"/>
      <c r="F104" s="257"/>
      <c r="H104" s="87"/>
      <c r="I104" s="85"/>
      <c r="K104" s="83"/>
    </row>
    <row r="105" spans="1:11" x14ac:dyDescent="0.25">
      <c r="A105" s="21" t="s">
        <v>74</v>
      </c>
      <c r="B105" s="30"/>
      <c r="C105" s="31" t="s">
        <v>10</v>
      </c>
      <c r="D105" s="32">
        <v>1</v>
      </c>
      <c r="E105" s="33">
        <v>50</v>
      </c>
      <c r="F105" s="63">
        <f>B105*D105*E105</f>
        <v>0</v>
      </c>
      <c r="H105" s="87"/>
      <c r="I105" s="85"/>
      <c r="K105" s="83"/>
    </row>
    <row r="106" spans="1:11" x14ac:dyDescent="0.25">
      <c r="A106" s="21" t="s">
        <v>76</v>
      </c>
      <c r="B106" s="30"/>
      <c r="C106" s="31" t="s">
        <v>10</v>
      </c>
      <c r="D106" s="32">
        <v>1</v>
      </c>
      <c r="E106" s="33">
        <v>10</v>
      </c>
      <c r="F106" s="63">
        <f>B106*D106*E106</f>
        <v>0</v>
      </c>
      <c r="H106" s="87"/>
      <c r="I106" s="85"/>
      <c r="K106" s="83"/>
    </row>
    <row r="107" spans="1:11" x14ac:dyDescent="0.25">
      <c r="A107" s="21" t="s">
        <v>75</v>
      </c>
      <c r="B107" s="30"/>
      <c r="C107" s="31" t="s">
        <v>10</v>
      </c>
      <c r="D107" s="32">
        <v>1</v>
      </c>
      <c r="E107" s="33">
        <v>110</v>
      </c>
      <c r="F107" s="63">
        <f>B107*D107*E107</f>
        <v>0</v>
      </c>
      <c r="H107" s="87"/>
      <c r="I107" s="85"/>
      <c r="K107" s="83"/>
    </row>
    <row r="108" spans="1:11" x14ac:dyDescent="0.25">
      <c r="A108" s="21" t="s">
        <v>77</v>
      </c>
      <c r="B108" s="30"/>
      <c r="C108" s="31" t="s">
        <v>10</v>
      </c>
      <c r="D108" s="32">
        <v>1</v>
      </c>
      <c r="E108" s="33">
        <v>45</v>
      </c>
      <c r="F108" s="63">
        <f>B108*D108*E108</f>
        <v>0</v>
      </c>
      <c r="H108" s="87"/>
      <c r="I108" s="85"/>
      <c r="K108" s="83"/>
    </row>
    <row r="109" spans="1:11" x14ac:dyDescent="0.25">
      <c r="A109" s="21"/>
      <c r="B109" s="30"/>
      <c r="C109" s="31" t="s">
        <v>10</v>
      </c>
      <c r="D109" s="32">
        <v>1</v>
      </c>
      <c r="E109" s="33"/>
      <c r="F109" s="63">
        <f>B109*D109*E109</f>
        <v>0</v>
      </c>
      <c r="G109"/>
      <c r="H109" s="87"/>
      <c r="I109" s="85"/>
      <c r="K109" s="83"/>
    </row>
    <row r="110" spans="1:11" x14ac:dyDescent="0.25">
      <c r="A110" s="256" t="s">
        <v>78</v>
      </c>
      <c r="B110" s="253"/>
      <c r="C110" s="253"/>
      <c r="D110" s="253"/>
      <c r="E110" s="253"/>
      <c r="F110" s="257"/>
      <c r="G110"/>
      <c r="H110" s="87"/>
      <c r="I110" s="85"/>
      <c r="J110" s="9"/>
      <c r="K110" s="83"/>
    </row>
    <row r="111" spans="1:11" x14ac:dyDescent="0.25">
      <c r="A111" s="21" t="s">
        <v>110</v>
      </c>
      <c r="B111" s="30"/>
      <c r="C111" s="31" t="s">
        <v>10</v>
      </c>
      <c r="D111" s="32">
        <v>1</v>
      </c>
      <c r="E111" s="89">
        <v>50</v>
      </c>
      <c r="F111" s="63">
        <f t="shared" ref="F111:F124" si="7">D111*B111*E111</f>
        <v>0</v>
      </c>
      <c r="G111"/>
      <c r="H111" s="87"/>
      <c r="I111" s="85"/>
      <c r="J111" s="9"/>
      <c r="K111" s="83"/>
    </row>
    <row r="112" spans="1:11" x14ac:dyDescent="0.25">
      <c r="A112" s="21" t="s">
        <v>79</v>
      </c>
      <c r="B112" s="30">
        <v>2</v>
      </c>
      <c r="C112" s="31" t="s">
        <v>10</v>
      </c>
      <c r="D112" s="32">
        <v>1</v>
      </c>
      <c r="E112" s="33">
        <v>800</v>
      </c>
      <c r="F112" s="63">
        <f t="shared" si="7"/>
        <v>1600</v>
      </c>
      <c r="G112"/>
      <c r="H112" s="87"/>
      <c r="I112" s="85"/>
      <c r="J112" s="9"/>
      <c r="K112" s="82"/>
    </row>
    <row r="113" spans="1:17" x14ac:dyDescent="0.25">
      <c r="A113" s="21" t="s">
        <v>80</v>
      </c>
      <c r="B113" s="30"/>
      <c r="C113" s="31" t="s">
        <v>10</v>
      </c>
      <c r="D113" s="32">
        <v>1</v>
      </c>
      <c r="E113" s="33">
        <v>35</v>
      </c>
      <c r="F113" s="63">
        <f t="shared" si="7"/>
        <v>0</v>
      </c>
      <c r="G113"/>
      <c r="H113" s="87"/>
      <c r="I113" s="85"/>
      <c r="J113" s="9"/>
      <c r="K113" s="82"/>
    </row>
    <row r="114" spans="1:17" x14ac:dyDescent="0.25">
      <c r="A114" s="21" t="s">
        <v>127</v>
      </c>
      <c r="B114" s="30"/>
      <c r="C114" s="31" t="s">
        <v>10</v>
      </c>
      <c r="D114" s="32">
        <v>1</v>
      </c>
      <c r="E114" s="33">
        <v>2400</v>
      </c>
      <c r="F114" s="63">
        <f t="shared" si="7"/>
        <v>0</v>
      </c>
      <c r="G114"/>
      <c r="H114" s="87"/>
      <c r="I114" s="85"/>
      <c r="J114" s="9"/>
      <c r="K114" s="82"/>
    </row>
    <row r="115" spans="1:17" x14ac:dyDescent="0.25">
      <c r="A115" s="21" t="s">
        <v>128</v>
      </c>
      <c r="B115" s="30"/>
      <c r="C115" s="31" t="s">
        <v>10</v>
      </c>
      <c r="D115" s="32">
        <v>1</v>
      </c>
      <c r="E115" s="33">
        <v>1800</v>
      </c>
      <c r="F115" s="63">
        <f t="shared" si="7"/>
        <v>0</v>
      </c>
      <c r="G115"/>
      <c r="H115" s="87"/>
      <c r="I115" s="85"/>
      <c r="J115" s="9"/>
      <c r="K115" s="82"/>
    </row>
    <row r="116" spans="1:17" x14ac:dyDescent="0.25">
      <c r="A116" s="21" t="s">
        <v>146</v>
      </c>
      <c r="B116" s="30"/>
      <c r="C116" s="31" t="s">
        <v>10</v>
      </c>
      <c r="D116" s="32">
        <v>1</v>
      </c>
      <c r="E116" s="33">
        <v>1200</v>
      </c>
      <c r="F116" s="63">
        <f t="shared" si="7"/>
        <v>0</v>
      </c>
      <c r="G116"/>
      <c r="H116" s="87"/>
      <c r="I116" s="85"/>
      <c r="J116" s="9"/>
      <c r="K116" s="82"/>
    </row>
    <row r="117" spans="1:17" x14ac:dyDescent="0.25">
      <c r="A117" s="21" t="s">
        <v>148</v>
      </c>
      <c r="B117" s="30"/>
      <c r="C117" s="31" t="s">
        <v>10</v>
      </c>
      <c r="D117" s="32">
        <v>1</v>
      </c>
      <c r="E117" s="33">
        <v>600</v>
      </c>
      <c r="F117" s="63">
        <f t="shared" si="7"/>
        <v>0</v>
      </c>
      <c r="G117"/>
      <c r="H117" s="87"/>
      <c r="I117" s="85"/>
      <c r="J117" s="9"/>
      <c r="K117" s="82"/>
    </row>
    <row r="118" spans="1:17" x14ac:dyDescent="0.25">
      <c r="A118" s="21"/>
      <c r="B118" s="30"/>
      <c r="C118" s="31" t="s">
        <v>10</v>
      </c>
      <c r="D118" s="32">
        <v>1</v>
      </c>
      <c r="E118" s="33"/>
      <c r="F118" s="63">
        <f t="shared" si="7"/>
        <v>0</v>
      </c>
      <c r="G118"/>
      <c r="H118" s="87"/>
      <c r="I118" s="85"/>
      <c r="J118" s="9"/>
      <c r="K118" s="82"/>
    </row>
    <row r="119" spans="1:17" x14ac:dyDescent="0.25">
      <c r="A119" s="21"/>
      <c r="B119" s="30"/>
      <c r="C119" s="31" t="s">
        <v>10</v>
      </c>
      <c r="D119" s="32">
        <v>1</v>
      </c>
      <c r="E119" s="33"/>
      <c r="F119" s="63">
        <f t="shared" si="7"/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 t="shared" si="7"/>
        <v>0</v>
      </c>
      <c r="G120"/>
      <c r="H120" s="87"/>
      <c r="I120" s="85"/>
      <c r="J120" s="9"/>
      <c r="K120" s="82"/>
    </row>
    <row r="121" spans="1:17" x14ac:dyDescent="0.25">
      <c r="A121" s="21"/>
      <c r="B121" s="30"/>
      <c r="C121" s="31" t="s">
        <v>10</v>
      </c>
      <c r="D121" s="32">
        <v>1</v>
      </c>
      <c r="E121" s="33"/>
      <c r="F121" s="63">
        <f t="shared" si="7"/>
        <v>0</v>
      </c>
      <c r="G121"/>
      <c r="H121"/>
      <c r="I121" s="85"/>
    </row>
    <row r="122" spans="1:17" x14ac:dyDescent="0.25">
      <c r="A122" s="21"/>
      <c r="B122" s="30"/>
      <c r="C122" s="31" t="s">
        <v>10</v>
      </c>
      <c r="D122" s="32">
        <v>1</v>
      </c>
      <c r="E122" s="33"/>
      <c r="F122" s="63">
        <f t="shared" si="7"/>
        <v>0</v>
      </c>
      <c r="G122"/>
      <c r="H122"/>
      <c r="I122" s="85"/>
    </row>
    <row r="123" spans="1:17" x14ac:dyDescent="0.25">
      <c r="A123" s="21"/>
      <c r="B123" s="30"/>
      <c r="C123" s="31" t="s">
        <v>10</v>
      </c>
      <c r="D123" s="32">
        <v>1</v>
      </c>
      <c r="E123" s="33"/>
      <c r="F123" s="63">
        <f t="shared" si="7"/>
        <v>0</v>
      </c>
      <c r="G123"/>
      <c r="H123"/>
      <c r="I123" s="85"/>
    </row>
    <row r="124" spans="1:17" x14ac:dyDescent="0.25">
      <c r="A124" s="21"/>
      <c r="B124" s="30"/>
      <c r="C124" s="31" t="s">
        <v>10</v>
      </c>
      <c r="D124" s="32">
        <v>1</v>
      </c>
      <c r="E124" s="33"/>
      <c r="F124" s="63">
        <f t="shared" si="7"/>
        <v>0</v>
      </c>
      <c r="G124"/>
      <c r="H124"/>
      <c r="I124" s="85"/>
    </row>
    <row r="125" spans="1:17" x14ac:dyDescent="0.25">
      <c r="A125" s="256" t="s">
        <v>42</v>
      </c>
      <c r="B125" s="253"/>
      <c r="C125" s="253"/>
      <c r="D125" s="253"/>
      <c r="E125" s="253"/>
      <c r="F125" s="257"/>
      <c r="G125"/>
      <c r="H125"/>
      <c r="I125" s="85"/>
    </row>
    <row r="126" spans="1:17" x14ac:dyDescent="0.25">
      <c r="A126" s="125" t="s">
        <v>52</v>
      </c>
      <c r="B126" s="30"/>
      <c r="C126" s="31"/>
      <c r="D126" s="32"/>
      <c r="E126" s="33"/>
      <c r="F126" s="63">
        <f t="shared" ref="F126:F136" si="8">B126*D126*E126</f>
        <v>0</v>
      </c>
      <c r="G126"/>
      <c r="H126"/>
      <c r="I126"/>
      <c r="J126" s="9"/>
      <c r="K126" s="52"/>
      <c r="L126" s="52"/>
      <c r="M126" s="52"/>
      <c r="N126" s="52"/>
      <c r="O126" s="9"/>
      <c r="P126" s="9"/>
      <c r="Q126" s="9"/>
    </row>
    <row r="127" spans="1:17" x14ac:dyDescent="0.25">
      <c r="A127" s="67" t="s">
        <v>51</v>
      </c>
      <c r="B127" s="30"/>
      <c r="C127" s="31"/>
      <c r="D127" s="32"/>
      <c r="E127" s="33"/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43</v>
      </c>
      <c r="B128" s="81"/>
      <c r="C128" s="16" t="s">
        <v>10</v>
      </c>
      <c r="D128" s="16">
        <v>1</v>
      </c>
      <c r="E128" s="16">
        <v>1500</v>
      </c>
      <c r="F128" s="64">
        <v>2500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 t="s">
        <v>44</v>
      </c>
      <c r="B129" s="14"/>
      <c r="C129" s="16" t="s">
        <v>10</v>
      </c>
      <c r="D129" s="16">
        <v>1</v>
      </c>
      <c r="E129" s="16">
        <v>2100</v>
      </c>
      <c r="F129" s="64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125" t="s">
        <v>119</v>
      </c>
      <c r="B130" s="14"/>
      <c r="C130" s="16"/>
      <c r="D130" s="16"/>
      <c r="E130" s="17"/>
      <c r="F130" s="64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67" t="s">
        <v>118</v>
      </c>
      <c r="B131" s="30"/>
      <c r="C131" s="31"/>
      <c r="D131" s="32"/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</row>
    <row r="132" spans="1:17" x14ac:dyDescent="0.25">
      <c r="A132" s="21" t="s">
        <v>120</v>
      </c>
      <c r="B132" s="81"/>
      <c r="C132" s="16" t="s">
        <v>10</v>
      </c>
      <c r="D132" s="16">
        <v>1</v>
      </c>
      <c r="E132" s="16">
        <v>2100</v>
      </c>
      <c r="F132" s="64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 t="s">
        <v>121</v>
      </c>
      <c r="B133" s="14"/>
      <c r="C133" s="16" t="s">
        <v>10</v>
      </c>
      <c r="D133" s="16">
        <v>1</v>
      </c>
      <c r="E133" s="16">
        <v>3100</v>
      </c>
      <c r="F133" s="64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67" t="s">
        <v>122</v>
      </c>
      <c r="B134" s="30"/>
      <c r="C134" s="31"/>
      <c r="D134" s="32"/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 t="s">
        <v>123</v>
      </c>
      <c r="B135" s="14"/>
      <c r="C135" s="16" t="s">
        <v>10</v>
      </c>
      <c r="D135" s="16">
        <v>1</v>
      </c>
      <c r="E135" s="16">
        <v>3400</v>
      </c>
      <c r="F135" s="64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1" t="s">
        <v>124</v>
      </c>
      <c r="B136" s="14"/>
      <c r="C136" s="16" t="s">
        <v>10</v>
      </c>
      <c r="D136" s="16">
        <v>1</v>
      </c>
      <c r="E136" s="16">
        <v>3500</v>
      </c>
      <c r="F136" s="64">
        <f t="shared" si="8"/>
        <v>0</v>
      </c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21"/>
      <c r="B137" s="14"/>
      <c r="C137" s="16"/>
      <c r="D137" s="16"/>
      <c r="E137" s="16"/>
      <c r="F137" s="64"/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21"/>
      <c r="B138" s="14"/>
      <c r="C138" s="16"/>
      <c r="D138" s="16"/>
      <c r="E138" s="16"/>
      <c r="F138" s="64"/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2"/>
      <c r="B139" s="25"/>
      <c r="C139" s="26"/>
      <c r="D139" s="27"/>
      <c r="E139" s="28"/>
      <c r="F139" s="65"/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131" t="s">
        <v>125</v>
      </c>
      <c r="B140" s="126"/>
      <c r="C140" s="127"/>
      <c r="D140" s="128"/>
      <c r="E140" s="130"/>
      <c r="F140" s="129">
        <f>SUM(F111:F124,F126:F139,F105:F109,F102:F103,F91:F99,F86:F90,F78:F83,F65:F76,F52:F53,F55:F62,F43:F48,F41,F39,F33:F37,F23:F30,F10:F20,F4:F7)</f>
        <v>16068.855</v>
      </c>
      <c r="G140"/>
      <c r="H140"/>
      <c r="I140"/>
      <c r="J140" s="9"/>
      <c r="K140" s="52"/>
      <c r="L140" s="52"/>
      <c r="M140" s="52"/>
      <c r="N140" s="52"/>
    </row>
    <row r="141" spans="1:17" ht="15.75" thickBot="1" x14ac:dyDescent="0.3">
      <c r="A141" s="132" t="s">
        <v>126</v>
      </c>
      <c r="B141" s="133"/>
      <c r="C141" s="133"/>
      <c r="D141" s="133"/>
      <c r="E141" s="133"/>
      <c r="F141" s="134">
        <f>F140*0.2</f>
        <v>3213.7710000000002</v>
      </c>
      <c r="G141"/>
      <c r="H141"/>
      <c r="I141"/>
      <c r="J141" s="9"/>
      <c r="K141" s="52"/>
      <c r="L141" s="52"/>
      <c r="M141" s="52"/>
      <c r="N141" s="52"/>
    </row>
    <row r="142" spans="1:17" ht="27" thickBot="1" x14ac:dyDescent="0.3">
      <c r="A142" s="258" t="s">
        <v>98</v>
      </c>
      <c r="B142" s="259"/>
      <c r="C142" s="259"/>
      <c r="D142" s="259"/>
      <c r="E142" s="260"/>
      <c r="F142" s="135">
        <f>F140+F141</f>
        <v>19282.626</v>
      </c>
      <c r="G142"/>
      <c r="H142"/>
      <c r="I142"/>
      <c r="J142" s="9"/>
      <c r="K142" s="52"/>
      <c r="L142" s="52"/>
      <c r="M142" s="52"/>
      <c r="N142" s="52"/>
    </row>
    <row r="143" spans="1:17" x14ac:dyDescent="0.25">
      <c r="A143" s="49"/>
      <c r="B143" s="49"/>
      <c r="C143" s="49"/>
      <c r="D143" s="49"/>
      <c r="E143" s="50"/>
      <c r="F143" s="49"/>
      <c r="G143"/>
      <c r="H143"/>
      <c r="I143"/>
      <c r="J143" s="9"/>
      <c r="K143" s="52"/>
      <c r="L143" s="52"/>
      <c r="M143" s="52"/>
      <c r="N143" s="52"/>
    </row>
    <row r="144" spans="1:17" x14ac:dyDescent="0.25">
      <c r="A144" s="49"/>
      <c r="B144" s="49"/>
      <c r="C144" s="49"/>
      <c r="D144" s="49"/>
      <c r="E144" s="50"/>
      <c r="F144" s="49"/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49"/>
      <c r="B145" s="49"/>
      <c r="C145" s="49"/>
      <c r="D145" s="49"/>
      <c r="E145" s="50"/>
      <c r="F145" s="49"/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49"/>
      <c r="B146" s="49"/>
      <c r="C146" s="49"/>
      <c r="D146" s="49"/>
      <c r="E146" s="50"/>
      <c r="F146" s="49"/>
      <c r="G146"/>
      <c r="H146"/>
      <c r="I146"/>
      <c r="J146" s="9"/>
      <c r="K146" s="98"/>
      <c r="L146" s="98"/>
      <c r="M146" s="98"/>
      <c r="N146" s="98"/>
    </row>
    <row r="147" spans="1:14" x14ac:dyDescent="0.25">
      <c r="A147" s="49"/>
      <c r="B147" s="49"/>
      <c r="C147" s="49"/>
      <c r="D147" s="49"/>
      <c r="E147" s="50"/>
      <c r="F147" s="49"/>
      <c r="G147"/>
      <c r="H147"/>
      <c r="I147"/>
      <c r="J147" s="9"/>
      <c r="K147" s="52"/>
      <c r="L147" s="52"/>
      <c r="M147" s="52"/>
      <c r="N147" s="52"/>
    </row>
    <row r="148" spans="1:14" x14ac:dyDescent="0.25">
      <c r="A148" s="49"/>
      <c r="B148" s="49"/>
      <c r="C148" s="49"/>
      <c r="D148" s="49"/>
      <c r="E148" s="50"/>
      <c r="F148" s="49"/>
      <c r="G148"/>
      <c r="H148"/>
      <c r="I148"/>
      <c r="J148" s="52"/>
      <c r="K148" s="52"/>
      <c r="L148" s="52"/>
      <c r="M148" s="52"/>
      <c r="N148" s="52"/>
    </row>
    <row r="149" spans="1:14" x14ac:dyDescent="0.25">
      <c r="A149" s="49"/>
      <c r="B149" s="49"/>
      <c r="C149" s="49"/>
      <c r="D149" s="49"/>
      <c r="E149" s="50"/>
      <c r="F149" s="49"/>
      <c r="G149"/>
      <c r="H149"/>
      <c r="I149"/>
      <c r="J149" s="52"/>
      <c r="K149" s="52"/>
      <c r="L149" s="52"/>
      <c r="M149" s="52"/>
      <c r="N149" s="52"/>
    </row>
    <row r="150" spans="1:14" x14ac:dyDescent="0.25">
      <c r="A150" s="49"/>
      <c r="B150" s="49"/>
      <c r="C150" s="49"/>
      <c r="D150" s="49"/>
      <c r="E150" s="50"/>
      <c r="F150" s="49"/>
      <c r="G150"/>
      <c r="H150"/>
      <c r="I150"/>
      <c r="J150" s="52"/>
      <c r="K150" s="52"/>
      <c r="L150" s="52"/>
      <c r="M150" s="52"/>
      <c r="N150" s="52"/>
    </row>
    <row r="151" spans="1:14" x14ac:dyDescent="0.25">
      <c r="A151" s="49"/>
      <c r="B151" s="49"/>
      <c r="C151" s="49"/>
      <c r="D151" s="49"/>
      <c r="E151" s="50"/>
      <c r="F151" s="49"/>
      <c r="G151"/>
      <c r="H151"/>
      <c r="I151"/>
      <c r="J151" s="52"/>
      <c r="K151" s="52"/>
      <c r="L151" s="52"/>
      <c r="M151" s="52"/>
      <c r="N151" s="52"/>
    </row>
    <row r="152" spans="1:14" x14ac:dyDescent="0.25">
      <c r="A152" s="49"/>
      <c r="B152" s="49"/>
      <c r="C152" s="49"/>
      <c r="D152" s="49"/>
      <c r="E152" s="50"/>
      <c r="F152" s="49"/>
      <c r="H152"/>
      <c r="I152"/>
      <c r="J152" s="52"/>
      <c r="K152" s="52"/>
      <c r="L152" s="52"/>
      <c r="M152" s="52"/>
      <c r="N152" s="52"/>
    </row>
    <row r="153" spans="1:14" x14ac:dyDescent="0.25">
      <c r="A153" s="49"/>
      <c r="B153" s="9"/>
      <c r="C153" s="9"/>
      <c r="D153" s="9"/>
      <c r="E153" s="9"/>
      <c r="F153" s="9"/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98"/>
      <c r="K158" s="98"/>
      <c r="L158" s="98"/>
      <c r="M158" s="98"/>
      <c r="N158" s="98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52"/>
      <c r="K159" s="52"/>
      <c r="L159" s="52"/>
      <c r="M159" s="52"/>
      <c r="N159" s="52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G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49"/>
      <c r="C164" s="49"/>
      <c r="D164" s="49"/>
      <c r="E164" s="50"/>
      <c r="F164" s="4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49"/>
      <c r="B167" s="53"/>
      <c r="C167" s="54"/>
      <c r="D167" s="55"/>
      <c r="E167" s="56"/>
      <c r="F167" s="43"/>
      <c r="G167" s="49"/>
      <c r="H167" s="52"/>
      <c r="I167"/>
      <c r="J167" s="52"/>
      <c r="K167" s="52"/>
      <c r="L167" s="52"/>
      <c r="M167" s="52"/>
      <c r="N167" s="52"/>
    </row>
    <row r="168" spans="1:14" x14ac:dyDescent="0.25">
      <c r="A168" s="49"/>
      <c r="B168" s="53"/>
      <c r="C168" s="54"/>
      <c r="D168" s="55"/>
      <c r="E168" s="56"/>
      <c r="F168" s="43"/>
      <c r="G168" s="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53"/>
      <c r="C169" s="54"/>
      <c r="D169" s="55"/>
      <c r="E169" s="56"/>
      <c r="F169" s="43"/>
      <c r="G169"/>
      <c r="H169" s="52"/>
      <c r="I169"/>
      <c r="J169" s="52"/>
      <c r="K169" s="52"/>
      <c r="L169" s="52"/>
      <c r="M169" s="52"/>
      <c r="N169" s="52"/>
    </row>
    <row r="170" spans="1:14" x14ac:dyDescent="0.25">
      <c r="A170" s="52"/>
      <c r="B170" s="49"/>
      <c r="C170" s="49"/>
      <c r="D170" s="49"/>
      <c r="E170" s="50"/>
      <c r="F170" s="49"/>
      <c r="H170" s="52"/>
      <c r="I170"/>
      <c r="J170" s="52"/>
      <c r="K170" s="52"/>
      <c r="L170" s="52"/>
      <c r="M170" s="52"/>
      <c r="N170" s="52"/>
    </row>
    <row r="171" spans="1:14" x14ac:dyDescent="0.25">
      <c r="A171" s="52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52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53"/>
      <c r="C176" s="54"/>
      <c r="D176" s="55"/>
      <c r="E176" s="56"/>
      <c r="F176" s="43"/>
      <c r="G176"/>
      <c r="I176"/>
      <c r="J176" s="52"/>
      <c r="K176" s="52"/>
      <c r="L176" s="52"/>
      <c r="M176" s="52"/>
      <c r="N176" s="52"/>
    </row>
    <row r="177" spans="1:14" x14ac:dyDescent="0.25">
      <c r="A177" s="49"/>
      <c r="B177" s="53"/>
      <c r="C177" s="54"/>
      <c r="D177" s="55"/>
      <c r="E177" s="56"/>
      <c r="F177" s="43"/>
      <c r="I177"/>
      <c r="J177" s="98"/>
      <c r="K177" s="98"/>
      <c r="L177" s="98"/>
      <c r="M177" s="98"/>
      <c r="N177" s="98"/>
    </row>
    <row r="178" spans="1:14" x14ac:dyDescent="0.25">
      <c r="A178" s="49"/>
      <c r="B178" s="53"/>
      <c r="C178" s="54"/>
      <c r="D178" s="55"/>
      <c r="E178" s="56"/>
      <c r="F178" s="43"/>
      <c r="G178"/>
      <c r="I178"/>
      <c r="J178" s="52"/>
      <c r="K178" s="52"/>
      <c r="L178" s="52"/>
      <c r="M178" s="52"/>
      <c r="N178" s="52"/>
    </row>
    <row r="179" spans="1:14" x14ac:dyDescent="0.25">
      <c r="A179" s="52"/>
      <c r="B179" s="53"/>
      <c r="C179" s="54"/>
      <c r="D179" s="55"/>
      <c r="E179" s="56"/>
      <c r="F179" s="43"/>
      <c r="I179"/>
      <c r="J179" s="52"/>
      <c r="K179" s="52"/>
      <c r="L179" s="52"/>
      <c r="M179" s="52"/>
      <c r="N179" s="52"/>
    </row>
    <row r="180" spans="1:14" x14ac:dyDescent="0.25">
      <c r="A180" s="52"/>
      <c r="B180" s="53"/>
      <c r="C180" s="54"/>
      <c r="D180" s="55"/>
      <c r="E180" s="56"/>
      <c r="F180" s="43"/>
      <c r="H180" s="9"/>
      <c r="I180"/>
      <c r="J180" s="52"/>
      <c r="K180" s="52"/>
      <c r="L180" s="52"/>
      <c r="M180" s="52"/>
      <c r="N180" s="52"/>
    </row>
    <row r="181" spans="1:14" x14ac:dyDescent="0.25">
      <c r="A181" s="52"/>
      <c r="B181" s="53"/>
      <c r="C181" s="54"/>
      <c r="D181" s="55"/>
      <c r="E181" s="56"/>
      <c r="F181" s="43"/>
      <c r="I181"/>
    </row>
    <row r="182" spans="1:14" x14ac:dyDescent="0.25">
      <c r="A182" s="52"/>
      <c r="B182" s="53"/>
      <c r="C182" s="54"/>
      <c r="D182" s="55"/>
      <c r="E182" s="56"/>
      <c r="F182" s="43"/>
      <c r="H182" s="9"/>
      <c r="I182"/>
    </row>
    <row r="183" spans="1:14" x14ac:dyDescent="0.25">
      <c r="A183" s="52"/>
      <c r="B183" s="53"/>
      <c r="C183" s="54"/>
      <c r="D183" s="55"/>
      <c r="E183" s="56"/>
      <c r="F183" s="43"/>
      <c r="G183"/>
      <c r="H183" s="9"/>
      <c r="I183" s="52"/>
    </row>
    <row r="184" spans="1:14" x14ac:dyDescent="0.25">
      <c r="A184" s="52"/>
      <c r="B184" s="53"/>
      <c r="C184" s="54"/>
      <c r="D184" s="55"/>
      <c r="E184" s="56"/>
      <c r="F184" s="43"/>
      <c r="I184" s="52"/>
    </row>
    <row r="185" spans="1:14" x14ac:dyDescent="0.25">
      <c r="A185" s="52"/>
      <c r="B185" s="53"/>
      <c r="C185" s="54"/>
      <c r="D185" s="55"/>
      <c r="E185" s="56"/>
      <c r="F185" s="43"/>
      <c r="I185" s="52"/>
    </row>
    <row r="186" spans="1:14" x14ac:dyDescent="0.25">
      <c r="A186" s="52"/>
      <c r="B186" s="53"/>
      <c r="C186" s="54"/>
      <c r="D186" s="55"/>
      <c r="E186" s="56"/>
      <c r="F186" s="43"/>
      <c r="I186" s="52"/>
    </row>
    <row r="187" spans="1:14" x14ac:dyDescent="0.25">
      <c r="A187" s="52"/>
      <c r="B187" s="53"/>
      <c r="C187" s="54"/>
      <c r="D187" s="55"/>
      <c r="E187" s="56"/>
      <c r="F187" s="43"/>
      <c r="I187" s="52"/>
    </row>
    <row r="188" spans="1:14" x14ac:dyDescent="0.25">
      <c r="A188" s="52"/>
      <c r="B188" s="53"/>
      <c r="C188" s="54"/>
      <c r="D188" s="55"/>
      <c r="E188" s="56"/>
      <c r="F188" s="43"/>
      <c r="I188" s="52"/>
    </row>
    <row r="189" spans="1:14" x14ac:dyDescent="0.25">
      <c r="A189" s="52"/>
      <c r="B189" s="53"/>
      <c r="C189" s="54"/>
      <c r="D189" s="55"/>
      <c r="E189" s="56"/>
      <c r="F189" s="43"/>
      <c r="I189" s="52"/>
    </row>
    <row r="190" spans="1:14" x14ac:dyDescent="0.25">
      <c r="A190" s="24"/>
      <c r="B190" s="53"/>
      <c r="C190" s="54"/>
      <c r="D190" s="55"/>
      <c r="E190" s="56"/>
      <c r="F190" s="43"/>
      <c r="H190" s="9"/>
    </row>
    <row r="191" spans="1:14" x14ac:dyDescent="0.25">
      <c r="A191" s="24"/>
      <c r="B191" s="53"/>
      <c r="C191" s="54"/>
      <c r="D191" s="55"/>
      <c r="E191" s="56"/>
      <c r="F191" s="43"/>
    </row>
    <row r="192" spans="1:14" x14ac:dyDescent="0.25">
      <c r="A192" s="24"/>
      <c r="B192" s="53"/>
      <c r="C192" s="54"/>
      <c r="D192" s="55"/>
      <c r="E192" s="56"/>
      <c r="F192" s="43"/>
      <c r="H192" s="9"/>
    </row>
    <row r="193" spans="1:8" x14ac:dyDescent="0.25">
      <c r="A193" s="24"/>
      <c r="B193" s="53"/>
      <c r="C193" s="54"/>
      <c r="D193" s="55"/>
      <c r="E193" s="56"/>
      <c r="F193" s="43"/>
      <c r="G193"/>
    </row>
    <row r="194" spans="1:8" x14ac:dyDescent="0.25">
      <c r="A194" s="24"/>
      <c r="B194" s="53"/>
      <c r="C194" s="54"/>
      <c r="D194" s="55"/>
      <c r="E194" s="56"/>
      <c r="F194" s="43"/>
    </row>
    <row r="195" spans="1:8" x14ac:dyDescent="0.25">
      <c r="A195" s="24"/>
      <c r="B195" s="57"/>
      <c r="C195" s="58"/>
      <c r="D195" s="59"/>
      <c r="E195" s="60"/>
      <c r="F195" s="51"/>
    </row>
    <row r="196" spans="1:8" x14ac:dyDescent="0.25">
      <c r="A196" s="24"/>
      <c r="B196" s="57"/>
      <c r="C196" s="58"/>
      <c r="D196" s="59"/>
      <c r="E196" s="60"/>
      <c r="F196" s="51"/>
    </row>
    <row r="197" spans="1:8" x14ac:dyDescent="0.25">
      <c r="A197" s="24"/>
      <c r="B197" s="245"/>
      <c r="C197" s="245"/>
      <c r="D197" s="245"/>
      <c r="E197" s="245"/>
      <c r="F197" s="51"/>
      <c r="H197" s="9"/>
    </row>
    <row r="198" spans="1:8" x14ac:dyDescent="0.25">
      <c r="A198" s="5"/>
      <c r="B198" s="261"/>
      <c r="C198" s="261"/>
      <c r="D198" s="261"/>
      <c r="E198" s="261"/>
      <c r="F198" s="51"/>
    </row>
    <row r="199" spans="1:8" ht="26.25" x14ac:dyDescent="0.4">
      <c r="A199" s="5"/>
      <c r="B199" s="255"/>
      <c r="C199" s="255"/>
      <c r="D199" s="255"/>
      <c r="E199" s="255"/>
      <c r="F199" s="62"/>
    </row>
    <row r="200" spans="1:8" x14ac:dyDescent="0.25">
      <c r="A200" s="49"/>
      <c r="B200" s="49"/>
      <c r="C200" s="49"/>
      <c r="D200" s="49"/>
      <c r="E200" s="50"/>
      <c r="F200" s="49"/>
    </row>
    <row r="201" spans="1:8" x14ac:dyDescent="0.25">
      <c r="A201" s="61"/>
      <c r="B201" s="49"/>
      <c r="C201" s="49"/>
      <c r="D201" s="49"/>
      <c r="E201" s="50"/>
      <c r="F201" s="49"/>
      <c r="G201"/>
    </row>
    <row r="202" spans="1:8" x14ac:dyDescent="0.25">
      <c r="A202" s="49"/>
      <c r="B202" s="49"/>
      <c r="C202" s="49"/>
      <c r="D202" s="49"/>
      <c r="E202" s="50"/>
      <c r="F202" s="49"/>
    </row>
    <row r="203" spans="1:8" x14ac:dyDescent="0.25">
      <c r="A203" s="49"/>
      <c r="B203" s="49"/>
      <c r="C203" s="49"/>
      <c r="D203" s="52"/>
      <c r="E203" s="53"/>
      <c r="F203" s="54"/>
      <c r="G203"/>
    </row>
    <row r="204" spans="1:8" x14ac:dyDescent="0.25">
      <c r="A204" s="49"/>
      <c r="B204" s="49"/>
      <c r="C204" s="49"/>
      <c r="D204" s="49"/>
      <c r="E204" s="50"/>
      <c r="F204" s="49"/>
    </row>
    <row r="205" spans="1:8" x14ac:dyDescent="0.25">
      <c r="A205" s="49"/>
      <c r="B205" s="49"/>
      <c r="C205" s="49"/>
      <c r="D205" s="49"/>
      <c r="E205" s="50"/>
      <c r="F205" s="49"/>
    </row>
    <row r="206" spans="1:8" x14ac:dyDescent="0.25">
      <c r="A206" s="49"/>
      <c r="B206" s="49"/>
      <c r="C206" s="49"/>
      <c r="D206" s="49"/>
      <c r="E206" s="50"/>
      <c r="F206" s="49"/>
    </row>
    <row r="207" spans="1:8" x14ac:dyDescent="0.25">
      <c r="A207" s="49"/>
      <c r="B207" s="49"/>
      <c r="C207" s="49"/>
      <c r="D207" s="49"/>
      <c r="E207" s="50"/>
      <c r="F207" s="49"/>
      <c r="H207" s="9"/>
    </row>
    <row r="208" spans="1:8" x14ac:dyDescent="0.25">
      <c r="A208" s="49"/>
      <c r="B208" s="49"/>
      <c r="C208" s="49"/>
      <c r="D208" s="49"/>
      <c r="E208" s="50"/>
      <c r="F208" s="49"/>
      <c r="G208"/>
    </row>
    <row r="209" spans="1:8" x14ac:dyDescent="0.25">
      <c r="A209" s="49"/>
      <c r="B209" s="49"/>
      <c r="C209" s="49"/>
      <c r="D209" s="49"/>
      <c r="E209" s="50"/>
      <c r="F209" s="49"/>
    </row>
    <row r="210" spans="1:8" x14ac:dyDescent="0.25">
      <c r="A210" s="49"/>
      <c r="B210" s="49"/>
      <c r="C210" s="49"/>
      <c r="D210" s="49"/>
      <c r="E210" s="50"/>
      <c r="F210" s="49"/>
    </row>
    <row r="211" spans="1:8" x14ac:dyDescent="0.25">
      <c r="A211" s="49"/>
      <c r="B211" s="49"/>
      <c r="C211" s="49"/>
      <c r="D211" s="49"/>
      <c r="E211" s="50"/>
      <c r="F211" s="49"/>
      <c r="G211"/>
    </row>
    <row r="212" spans="1:8" x14ac:dyDescent="0.25">
      <c r="A212" s="49"/>
      <c r="B212" s="49"/>
      <c r="C212" s="49"/>
      <c r="D212" s="49"/>
      <c r="E212" s="50"/>
      <c r="F212" s="49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49"/>
      <c r="E214" s="50"/>
      <c r="F214" s="49"/>
    </row>
    <row r="215" spans="1:8" x14ac:dyDescent="0.25">
      <c r="A215" s="49"/>
      <c r="B215" s="49"/>
      <c r="C215" s="49"/>
      <c r="D215" s="49"/>
      <c r="E215" s="50"/>
      <c r="F215" s="49"/>
      <c r="H215" s="9"/>
    </row>
    <row r="216" spans="1:8" x14ac:dyDescent="0.25">
      <c r="A216" s="49"/>
      <c r="B216" s="49"/>
      <c r="C216" s="49"/>
      <c r="D216" s="49"/>
      <c r="E216" s="50"/>
      <c r="F216" s="49"/>
    </row>
    <row r="217" spans="1:8" x14ac:dyDescent="0.25">
      <c r="A217" s="49"/>
      <c r="B217" s="49"/>
      <c r="C217" s="49"/>
      <c r="D217" s="49"/>
      <c r="E217" s="50"/>
      <c r="F217" s="49"/>
      <c r="H217" s="9"/>
    </row>
    <row r="218" spans="1:8" x14ac:dyDescent="0.25">
      <c r="A218" s="49"/>
      <c r="B218" s="49"/>
      <c r="C218" s="49"/>
      <c r="D218" s="49"/>
      <c r="E218" s="50"/>
      <c r="F218" s="49"/>
      <c r="G218"/>
    </row>
    <row r="219" spans="1:8" x14ac:dyDescent="0.25">
      <c r="A219" s="49"/>
      <c r="B219" s="49"/>
      <c r="C219" s="49"/>
      <c r="D219" s="49"/>
      <c r="E219" s="50"/>
      <c r="F219" s="49"/>
    </row>
    <row r="220" spans="1:8" x14ac:dyDescent="0.25">
      <c r="A220" s="49"/>
      <c r="B220" s="49"/>
      <c r="C220" s="49"/>
      <c r="D220" s="49"/>
      <c r="E220" s="50"/>
      <c r="F220" s="49"/>
      <c r="G220"/>
    </row>
    <row r="221" spans="1:8" x14ac:dyDescent="0.25">
      <c r="A221" s="49"/>
      <c r="B221" s="49"/>
      <c r="C221" s="49"/>
      <c r="D221" s="49"/>
      <c r="E221" s="50"/>
      <c r="F221" s="49"/>
    </row>
    <row r="222" spans="1:8" x14ac:dyDescent="0.25">
      <c r="A222" s="49"/>
      <c r="B222" s="49"/>
      <c r="C222" s="49"/>
      <c r="D222" s="49"/>
      <c r="E222" s="50"/>
      <c r="F222" s="49"/>
      <c r="H222" s="9"/>
    </row>
    <row r="223" spans="1:8" x14ac:dyDescent="0.25">
      <c r="A223" s="49"/>
      <c r="B223" s="49"/>
      <c r="C223" s="49"/>
      <c r="D223" s="49"/>
      <c r="E223" s="50"/>
      <c r="F223" s="49"/>
      <c r="G223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  <c r="H225" s="9"/>
    </row>
    <row r="226" spans="1:8" x14ac:dyDescent="0.25">
      <c r="A226" s="49"/>
      <c r="B226" s="49"/>
      <c r="C226" s="49"/>
      <c r="D226" s="49"/>
      <c r="E226" s="50"/>
      <c r="F226" s="49"/>
      <c r="G226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  <c r="H232" s="9"/>
    </row>
    <row r="233" spans="1:8" x14ac:dyDescent="0.25">
      <c r="A233" s="49"/>
      <c r="B233" s="49"/>
      <c r="C233" s="49"/>
      <c r="D233" s="49"/>
      <c r="E233" s="50"/>
      <c r="F233" s="49"/>
      <c r="G233"/>
    </row>
    <row r="234" spans="1:8" x14ac:dyDescent="0.25">
      <c r="A234" s="49"/>
      <c r="B234" s="49"/>
      <c r="C234" s="49"/>
      <c r="D234" s="49"/>
      <c r="E234" s="50"/>
      <c r="F234" s="49"/>
      <c r="G234"/>
      <c r="H234" s="9"/>
    </row>
    <row r="235" spans="1:8" x14ac:dyDescent="0.25">
      <c r="A235" s="49"/>
      <c r="G235"/>
    </row>
    <row r="236" spans="1:8" x14ac:dyDescent="0.25">
      <c r="A236" s="49"/>
      <c r="G236"/>
    </row>
    <row r="237" spans="1:8" x14ac:dyDescent="0.25">
      <c r="A237" s="49"/>
      <c r="G237"/>
      <c r="H237" s="9"/>
    </row>
    <row r="238" spans="1:8" x14ac:dyDescent="0.25">
      <c r="G238"/>
      <c r="H238" s="9"/>
    </row>
    <row r="239" spans="1:8" x14ac:dyDescent="0.25">
      <c r="G239"/>
      <c r="H239" s="9"/>
    </row>
    <row r="240" spans="1:8" x14ac:dyDescent="0.25">
      <c r="H240" s="9"/>
    </row>
    <row r="241" spans="7:11" x14ac:dyDescent="0.25">
      <c r="H241" s="9"/>
    </row>
    <row r="242" spans="7:11" x14ac:dyDescent="0.25">
      <c r="H242" s="9"/>
    </row>
    <row r="243" spans="7:11" x14ac:dyDescent="0.25">
      <c r="H243" s="9"/>
    </row>
    <row r="244" spans="7:11" x14ac:dyDescent="0.25">
      <c r="H244" s="9"/>
    </row>
    <row r="245" spans="7:11" x14ac:dyDescent="0.25">
      <c r="G245"/>
      <c r="H245" s="9"/>
    </row>
    <row r="246" spans="7:11" x14ac:dyDescent="0.25">
      <c r="G246"/>
      <c r="H246" s="9"/>
    </row>
    <row r="247" spans="7:11" x14ac:dyDescent="0.25">
      <c r="G247"/>
      <c r="H247" s="9"/>
    </row>
    <row r="248" spans="7:11" x14ac:dyDescent="0.25">
      <c r="G248"/>
      <c r="H248" s="9"/>
    </row>
    <row r="249" spans="7:11" x14ac:dyDescent="0.25">
      <c r="G249"/>
      <c r="H249" s="9"/>
    </row>
    <row r="250" spans="7:11" x14ac:dyDescent="0.25">
      <c r="G250"/>
      <c r="H250" s="9"/>
      <c r="J250" s="52"/>
      <c r="K250" s="52"/>
    </row>
    <row r="251" spans="7:11" ht="39.75" customHeight="1" x14ac:dyDescent="0.25">
      <c r="G251"/>
      <c r="H251" s="9"/>
      <c r="J251" s="52"/>
      <c r="K251" s="52"/>
    </row>
    <row r="252" spans="7:11" x14ac:dyDescent="0.25">
      <c r="G252"/>
      <c r="H252" s="9"/>
      <c r="J252" s="52"/>
      <c r="K252" s="52"/>
    </row>
    <row r="253" spans="7:11" x14ac:dyDescent="0.25">
      <c r="G253"/>
      <c r="H253" s="9"/>
      <c r="J253" s="52"/>
      <c r="K253" s="52"/>
    </row>
    <row r="254" spans="7:11" x14ac:dyDescent="0.25">
      <c r="G254"/>
      <c r="H254" s="9"/>
      <c r="J254" s="52"/>
      <c r="K254" s="52"/>
    </row>
    <row r="255" spans="7:11" x14ac:dyDescent="0.25">
      <c r="G255"/>
      <c r="H255" s="9"/>
      <c r="J255" s="52"/>
      <c r="K255" s="52"/>
    </row>
    <row r="256" spans="7:11" x14ac:dyDescent="0.25">
      <c r="G256"/>
      <c r="H256" s="9"/>
      <c r="J256" s="52"/>
      <c r="K256" s="52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6" spans="7:7" ht="14.25" customHeight="1" x14ac:dyDescent="0.25"/>
    <row r="267" spans="7:7" ht="15" customHeight="1" x14ac:dyDescent="0.25"/>
    <row r="268" spans="7:7" ht="15.75" customHeight="1" x14ac:dyDescent="0.25"/>
    <row r="274" spans="7:8" x14ac:dyDescent="0.25">
      <c r="G274"/>
    </row>
    <row r="276" spans="7:8" x14ac:dyDescent="0.25">
      <c r="G276"/>
    </row>
    <row r="280" spans="7:8" x14ac:dyDescent="0.25">
      <c r="H280" s="9"/>
    </row>
    <row r="284" spans="7:8" x14ac:dyDescent="0.25">
      <c r="G284"/>
    </row>
    <row r="288" spans="7:8" x14ac:dyDescent="0.25">
      <c r="H288" s="9"/>
    </row>
    <row r="290" spans="7:8" x14ac:dyDescent="0.25">
      <c r="H290" s="9"/>
    </row>
    <row r="294" spans="7:8" x14ac:dyDescent="0.25">
      <c r="H294" s="9"/>
    </row>
    <row r="299" spans="7:8" x14ac:dyDescent="0.25">
      <c r="G299"/>
    </row>
    <row r="300" spans="7:8" x14ac:dyDescent="0.25">
      <c r="G300"/>
    </row>
    <row r="305" spans="8:8" x14ac:dyDescent="0.25">
      <c r="H305" s="9"/>
    </row>
    <row r="306" spans="8:8" ht="15" customHeight="1" x14ac:dyDescent="0.25"/>
    <row r="320" spans="8:8" x14ac:dyDescent="0.25">
      <c r="H320" s="9"/>
    </row>
    <row r="321" spans="8:8" x14ac:dyDescent="0.25">
      <c r="H321" s="9"/>
    </row>
    <row r="381" ht="24" customHeight="1" x14ac:dyDescent="0.25"/>
    <row r="382" ht="15.75" customHeight="1" x14ac:dyDescent="0.25"/>
    <row r="393" ht="15" customHeight="1" x14ac:dyDescent="0.25"/>
    <row r="394" ht="15.75" customHeight="1" x14ac:dyDescent="0.25"/>
    <row r="396" ht="19.5" customHeight="1" x14ac:dyDescent="0.25"/>
    <row r="397" ht="1.5" customHeight="1" x14ac:dyDescent="0.25"/>
    <row r="399" ht="15" customHeight="1" x14ac:dyDescent="0.25"/>
    <row r="400" ht="15.75" customHeight="1" x14ac:dyDescent="0.25"/>
    <row r="411" ht="15" customHeight="1" x14ac:dyDescent="0.25"/>
  </sheetData>
  <mergeCells count="21">
    <mergeCell ref="A42:F42"/>
    <mergeCell ref="A51:F51"/>
    <mergeCell ref="B197:E197"/>
    <mergeCell ref="B198:E198"/>
    <mergeCell ref="A54:F54"/>
    <mergeCell ref="A64:F64"/>
    <mergeCell ref="A77:F77"/>
    <mergeCell ref="B199:E199"/>
    <mergeCell ref="A85:F85"/>
    <mergeCell ref="A101:F101"/>
    <mergeCell ref="A104:F104"/>
    <mergeCell ref="A110:F110"/>
    <mergeCell ref="A125:F125"/>
    <mergeCell ref="A142:E142"/>
    <mergeCell ref="A38:F38"/>
    <mergeCell ref="A40:F40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1"/>
  <sheetViews>
    <sheetView topLeftCell="A124" zoomScale="130" zoomScaleNormal="130" workbookViewId="0">
      <selection activeCell="B53" sqref="B53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11.7109375" style="1" customWidth="1"/>
    <col min="8" max="8" width="10.5703125" style="49" customWidth="1"/>
    <col min="9" max="9" width="7.140625" style="9" customWidth="1"/>
    <col min="10" max="10" width="9.85546875" bestFit="1" customWidth="1"/>
    <col min="11" max="11" width="6.28515625" customWidth="1"/>
    <col min="12" max="12" width="9" customWidth="1"/>
  </cols>
  <sheetData>
    <row r="1" spans="1:23" ht="40.5" customHeight="1" thickBot="1" x14ac:dyDescent="0.3">
      <c r="A1" s="111" t="s">
        <v>36</v>
      </c>
      <c r="B1" s="262" t="s">
        <v>150</v>
      </c>
      <c r="C1" s="263"/>
      <c r="D1" s="263"/>
      <c r="E1" s="264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56" t="s">
        <v>21</v>
      </c>
      <c r="B3" s="253"/>
      <c r="C3" s="253"/>
      <c r="D3" s="253"/>
      <c r="E3" s="253"/>
      <c r="F3" s="257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v>3.5</v>
      </c>
      <c r="C4" s="16" t="s">
        <v>5</v>
      </c>
      <c r="D4" s="16">
        <v>1.1499999999999999</v>
      </c>
      <c r="E4" s="16">
        <v>450</v>
      </c>
      <c r="F4" s="63">
        <f>B4*D4*E4</f>
        <v>1811.2499999999998</v>
      </c>
      <c r="G4" s="3"/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/>
      <c r="C5" s="16" t="s">
        <v>5</v>
      </c>
      <c r="D5" s="16">
        <v>1.1499999999999999</v>
      </c>
      <c r="E5" s="16">
        <v>400</v>
      </c>
      <c r="F5" s="63">
        <f>B5*D5*E5</f>
        <v>0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>
        <v>0.2</v>
      </c>
      <c r="C6" s="16" t="s">
        <v>5</v>
      </c>
      <c r="D6" s="16">
        <v>1.1499999999999999</v>
      </c>
      <c r="E6" s="16">
        <v>55</v>
      </c>
      <c r="F6" s="63">
        <f>B6*D6*E6</f>
        <v>12.649999999999999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24.5</v>
      </c>
      <c r="C7" s="16" t="s">
        <v>6</v>
      </c>
      <c r="D7" s="16">
        <v>1.1499999999999999</v>
      </c>
      <c r="E7" s="16">
        <v>12</v>
      </c>
      <c r="F7" s="63">
        <f>B7*D7*E7</f>
        <v>338.09999999999997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56" t="s">
        <v>23</v>
      </c>
      <c r="B9" s="253"/>
      <c r="C9" s="253"/>
      <c r="D9" s="253"/>
      <c r="E9" s="253"/>
      <c r="F9" s="257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>
        <v>0</v>
      </c>
      <c r="C10" s="32" t="s">
        <v>5</v>
      </c>
      <c r="D10" s="32">
        <v>1.1499999999999999</v>
      </c>
      <c r="E10" s="33">
        <v>450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69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/>
      <c r="C14" s="16" t="s">
        <v>5</v>
      </c>
      <c r="D14" s="32">
        <v>1.1499999999999999</v>
      </c>
      <c r="E14" s="17">
        <v>900</v>
      </c>
      <c r="F14" s="64">
        <f t="shared" si="0"/>
        <v>0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>
        <v>0.6</v>
      </c>
      <c r="C15" s="16" t="s">
        <v>5</v>
      </c>
      <c r="D15" s="32">
        <v>1.1499999999999999</v>
      </c>
      <c r="E15" s="33">
        <v>1100</v>
      </c>
      <c r="F15" s="64">
        <f t="shared" si="0"/>
        <v>758.99999999999989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0</v>
      </c>
      <c r="C18" s="16" t="s">
        <v>6</v>
      </c>
      <c r="D18" s="32">
        <v>1.1499999999999999</v>
      </c>
      <c r="E18" s="17">
        <v>45</v>
      </c>
      <c r="F18" s="64">
        <f t="shared" si="0"/>
        <v>0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4.2</v>
      </c>
      <c r="C20" s="27" t="s">
        <v>6</v>
      </c>
      <c r="D20" s="32">
        <v>1.1499999999999999</v>
      </c>
      <c r="E20" s="28">
        <v>80</v>
      </c>
      <c r="F20" s="65">
        <f t="shared" si="0"/>
        <v>386.4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56" t="s">
        <v>27</v>
      </c>
      <c r="B22" s="253"/>
      <c r="C22" s="253"/>
      <c r="D22" s="253"/>
      <c r="E22" s="253"/>
      <c r="F22" s="257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1300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56" t="s">
        <v>26</v>
      </c>
      <c r="B32" s="253"/>
      <c r="C32" s="253"/>
      <c r="D32" s="253"/>
      <c r="E32" s="253"/>
      <c r="F32" s="257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56" t="s">
        <v>104</v>
      </c>
      <c r="B38" s="253"/>
      <c r="C38" s="253"/>
      <c r="D38" s="253"/>
      <c r="E38" s="253"/>
      <c r="F38" s="257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>
        <v>5</v>
      </c>
      <c r="C39" s="32" t="s">
        <v>10</v>
      </c>
      <c r="D39" s="32">
        <v>1</v>
      </c>
      <c r="E39" s="71">
        <v>55</v>
      </c>
      <c r="F39" s="63">
        <f>B39*E39</f>
        <v>275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56" t="s">
        <v>105</v>
      </c>
      <c r="B40" s="253"/>
      <c r="C40" s="253"/>
      <c r="D40" s="253"/>
      <c r="E40" s="253"/>
      <c r="F40" s="257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/>
      <c r="C41" s="32" t="s">
        <v>10</v>
      </c>
      <c r="D41" s="32">
        <v>1</v>
      </c>
      <c r="E41" s="71">
        <v>45</v>
      </c>
      <c r="F41" s="63">
        <f>B41*E41</f>
        <v>0</v>
      </c>
      <c r="G41"/>
      <c r="H41" s="84"/>
      <c r="I41" s="84"/>
      <c r="J41" s="84"/>
      <c r="K41" s="84"/>
      <c r="L41" s="9"/>
      <c r="M41" s="9"/>
    </row>
    <row r="42" spans="1:23" x14ac:dyDescent="0.25">
      <c r="A42" s="256" t="s">
        <v>31</v>
      </c>
      <c r="B42" s="253"/>
      <c r="C42" s="253"/>
      <c r="D42" s="253"/>
      <c r="E42" s="253"/>
      <c r="F42" s="257"/>
      <c r="L42" s="9"/>
      <c r="M42" s="9"/>
    </row>
    <row r="43" spans="1:23" x14ac:dyDescent="0.25">
      <c r="A43" s="70" t="s">
        <v>59</v>
      </c>
      <c r="B43" s="14"/>
      <c r="C43" s="15" t="s">
        <v>10</v>
      </c>
      <c r="D43" s="16">
        <v>1</v>
      </c>
      <c r="E43" s="72">
        <v>20</v>
      </c>
      <c r="F43" s="64">
        <f t="shared" ref="F43:F48" si="2">B43*D43*E43</f>
        <v>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55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x14ac:dyDescent="0.25">
      <c r="A50" s="112" t="s">
        <v>32</v>
      </c>
      <c r="B50" s="113"/>
      <c r="C50" s="113"/>
      <c r="D50" s="113"/>
      <c r="E50" s="113"/>
      <c r="F50" s="114"/>
    </row>
    <row r="51" spans="1:11" collapsed="1" x14ac:dyDescent="0.25">
      <c r="A51" s="246" t="s">
        <v>88</v>
      </c>
      <c r="B51" s="247"/>
      <c r="C51" s="247"/>
      <c r="D51" s="247"/>
      <c r="E51" s="247"/>
      <c r="F51" s="248"/>
    </row>
    <row r="52" spans="1:11" x14ac:dyDescent="0.25">
      <c r="A52" s="21" t="s">
        <v>106</v>
      </c>
      <c r="B52" s="14"/>
      <c r="C52" s="15" t="s">
        <v>10</v>
      </c>
      <c r="D52" s="16">
        <v>1</v>
      </c>
      <c r="E52" s="72">
        <v>75</v>
      </c>
      <c r="F52" s="73">
        <f>B52*E52</f>
        <v>0</v>
      </c>
    </row>
    <row r="53" spans="1:11" x14ac:dyDescent="0.25">
      <c r="A53" s="117" t="s">
        <v>107</v>
      </c>
      <c r="B53" s="14"/>
      <c r="C53" s="15" t="s">
        <v>10</v>
      </c>
      <c r="D53" s="16">
        <v>1</v>
      </c>
      <c r="E53" s="72">
        <v>350</v>
      </c>
      <c r="F53" s="73">
        <f>B53*E53</f>
        <v>0</v>
      </c>
      <c r="H53" s="9"/>
    </row>
    <row r="54" spans="1:11" x14ac:dyDescent="0.25">
      <c r="A54" s="246" t="s">
        <v>84</v>
      </c>
      <c r="B54" s="247"/>
      <c r="C54" s="247"/>
      <c r="D54" s="247"/>
      <c r="E54" s="247"/>
      <c r="F54" s="248"/>
    </row>
    <row r="55" spans="1:11" x14ac:dyDescent="0.25">
      <c r="A55" s="22" t="s">
        <v>89</v>
      </c>
      <c r="B55" s="14"/>
      <c r="C55" s="26" t="s">
        <v>10</v>
      </c>
      <c r="D55" s="27">
        <v>1</v>
      </c>
      <c r="E55" s="74">
        <v>750</v>
      </c>
      <c r="F55" s="73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>
        <v>4</v>
      </c>
      <c r="C65" s="45" t="s">
        <v>10</v>
      </c>
      <c r="D65" s="46">
        <v>1</v>
      </c>
      <c r="E65" s="75">
        <v>25</v>
      </c>
      <c r="F65" s="4">
        <f t="shared" ref="F65:F76" si="4">B65*D65*E65</f>
        <v>100</v>
      </c>
      <c r="K65" s="83"/>
    </row>
    <row r="66" spans="1:11" x14ac:dyDescent="0.25">
      <c r="A66" s="44" t="s">
        <v>58</v>
      </c>
      <c r="B66" s="14"/>
      <c r="C66" s="45" t="s">
        <v>10</v>
      </c>
      <c r="D66" s="46">
        <v>1</v>
      </c>
      <c r="E66" s="75">
        <v>60</v>
      </c>
      <c r="F66" s="4">
        <f t="shared" si="4"/>
        <v>0</v>
      </c>
      <c r="H66" s="9"/>
      <c r="K66" s="83"/>
    </row>
    <row r="67" spans="1:11" x14ac:dyDescent="0.25">
      <c r="A67" s="99" t="s">
        <v>84</v>
      </c>
      <c r="B67" s="14"/>
      <c r="C67" s="45" t="s">
        <v>10</v>
      </c>
      <c r="D67" s="46">
        <v>1</v>
      </c>
      <c r="E67" s="75"/>
      <c r="F67" s="4">
        <f t="shared" si="4"/>
        <v>0</v>
      </c>
      <c r="K67" s="83"/>
    </row>
    <row r="68" spans="1:11" x14ac:dyDescent="0.25">
      <c r="A68" s="44" t="s">
        <v>85</v>
      </c>
      <c r="B68" s="14"/>
      <c r="C68" s="45" t="s">
        <v>10</v>
      </c>
      <c r="D68" s="46">
        <v>1</v>
      </c>
      <c r="E68" s="75">
        <v>75</v>
      </c>
      <c r="F68" s="4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x14ac:dyDescent="0.25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x14ac:dyDescent="0.25">
      <c r="A77" s="252" t="s">
        <v>34</v>
      </c>
      <c r="B77" s="253"/>
      <c r="C77" s="253"/>
      <c r="D77" s="253"/>
      <c r="E77" s="253"/>
      <c r="F77" s="254"/>
      <c r="K77" s="83"/>
    </row>
    <row r="78" spans="1:11" x14ac:dyDescent="0.25">
      <c r="A78" s="44" t="s">
        <v>109</v>
      </c>
      <c r="B78" s="30"/>
      <c r="C78" s="15" t="s">
        <v>10</v>
      </c>
      <c r="D78" s="16">
        <v>1</v>
      </c>
      <c r="E78" s="72">
        <v>150</v>
      </c>
      <c r="F78" s="64">
        <f t="shared" ref="F78:F83" si="5">B78*D78*E78</f>
        <v>0</v>
      </c>
      <c r="K78" s="83"/>
    </row>
    <row r="79" spans="1:11" x14ac:dyDescent="0.25">
      <c r="A79" s="44" t="s">
        <v>108</v>
      </c>
      <c r="B79" s="30"/>
      <c r="C79" s="15" t="s">
        <v>10</v>
      </c>
      <c r="D79" s="16">
        <v>1</v>
      </c>
      <c r="E79" s="72">
        <v>290</v>
      </c>
      <c r="F79" s="64">
        <f t="shared" si="5"/>
        <v>0</v>
      </c>
      <c r="K79" s="83"/>
    </row>
    <row r="80" spans="1:11" x14ac:dyDescent="0.25">
      <c r="A80" s="44" t="s">
        <v>72</v>
      </c>
      <c r="B80" s="30"/>
      <c r="C80" s="15" t="s">
        <v>10</v>
      </c>
      <c r="D80" s="16">
        <v>1</v>
      </c>
      <c r="E80" s="72">
        <v>900</v>
      </c>
      <c r="F80" s="64">
        <f t="shared" si="5"/>
        <v>0</v>
      </c>
      <c r="K80" s="86"/>
    </row>
    <row r="81" spans="1:11" x14ac:dyDescent="0.25">
      <c r="A81" s="44" t="s">
        <v>47</v>
      </c>
      <c r="B81" s="30"/>
      <c r="C81" s="15" t="s">
        <v>10</v>
      </c>
      <c r="D81" s="16">
        <v>1</v>
      </c>
      <c r="E81" s="72">
        <v>300</v>
      </c>
      <c r="F81" s="64">
        <f t="shared" si="5"/>
        <v>0</v>
      </c>
      <c r="K81" s="83"/>
    </row>
    <row r="82" spans="1:11" x14ac:dyDescent="0.25">
      <c r="A82" s="44" t="s">
        <v>48</v>
      </c>
      <c r="B82" s="30"/>
      <c r="C82" s="15" t="s">
        <v>10</v>
      </c>
      <c r="D82" s="16">
        <v>1</v>
      </c>
      <c r="E82" s="72">
        <v>500</v>
      </c>
      <c r="F82" s="64">
        <f t="shared" si="5"/>
        <v>0</v>
      </c>
      <c r="K82" s="83"/>
    </row>
    <row r="83" spans="1:11" x14ac:dyDescent="0.25">
      <c r="A83" s="48" t="s">
        <v>49</v>
      </c>
      <c r="B83" s="35">
        <v>2</v>
      </c>
      <c r="C83" s="26" t="s">
        <v>10</v>
      </c>
      <c r="D83" s="27">
        <v>1</v>
      </c>
      <c r="E83" s="28">
        <v>40</v>
      </c>
      <c r="F83" s="65">
        <f t="shared" si="5"/>
        <v>80</v>
      </c>
      <c r="G83"/>
      <c r="K83" s="83"/>
    </row>
    <row r="84" spans="1:11" x14ac:dyDescent="0.25">
      <c r="A84" s="119"/>
      <c r="B84" s="120"/>
      <c r="C84" s="120"/>
      <c r="D84" s="120"/>
      <c r="E84" s="120"/>
      <c r="F84" s="121"/>
      <c r="G84"/>
      <c r="K84" s="83"/>
    </row>
    <row r="85" spans="1:11" x14ac:dyDescent="0.25">
      <c r="A85" s="256" t="s">
        <v>35</v>
      </c>
      <c r="B85" s="253"/>
      <c r="C85" s="253"/>
      <c r="D85" s="253"/>
      <c r="E85" s="253"/>
      <c r="F85" s="257"/>
      <c r="G85"/>
      <c r="K85" s="83"/>
    </row>
    <row r="86" spans="1:11" x14ac:dyDescent="0.25">
      <c r="A86" s="21" t="s">
        <v>11</v>
      </c>
      <c r="B86" s="14"/>
      <c r="C86" s="15" t="s">
        <v>12</v>
      </c>
      <c r="D86" s="16">
        <v>1.25</v>
      </c>
      <c r="E86" s="17">
        <v>350</v>
      </c>
      <c r="F86" s="64">
        <f t="shared" ref="F86:F99" si="6">B86*D86*E86</f>
        <v>0</v>
      </c>
      <c r="K86" s="83"/>
    </row>
    <row r="87" spans="1:11" x14ac:dyDescent="0.25">
      <c r="A87" s="21" t="s">
        <v>13</v>
      </c>
      <c r="B87" s="14"/>
      <c r="C87" s="15" t="s">
        <v>12</v>
      </c>
      <c r="D87" s="16">
        <v>1.25</v>
      </c>
      <c r="E87" s="17">
        <v>690</v>
      </c>
      <c r="F87" s="64">
        <f t="shared" si="6"/>
        <v>0</v>
      </c>
      <c r="G87"/>
      <c r="K87" s="83"/>
    </row>
    <row r="88" spans="1:11" x14ac:dyDescent="0.25">
      <c r="A88" s="21" t="s">
        <v>14</v>
      </c>
      <c r="B88" s="14"/>
      <c r="C88" s="15" t="s">
        <v>12</v>
      </c>
      <c r="D88" s="16">
        <v>1.25</v>
      </c>
      <c r="E88" s="17">
        <v>850</v>
      </c>
      <c r="F88" s="64">
        <f t="shared" si="6"/>
        <v>0</v>
      </c>
      <c r="K88" s="83"/>
    </row>
    <row r="89" spans="1:11" x14ac:dyDescent="0.25">
      <c r="A89" s="21" t="s">
        <v>71</v>
      </c>
      <c r="B89" s="14"/>
      <c r="C89" s="15" t="s">
        <v>12</v>
      </c>
      <c r="D89" s="16">
        <v>1.25</v>
      </c>
      <c r="E89" s="17">
        <v>650</v>
      </c>
      <c r="F89" s="64">
        <f t="shared" si="6"/>
        <v>0</v>
      </c>
      <c r="K89" s="83"/>
    </row>
    <row r="90" spans="1:11" x14ac:dyDescent="0.25">
      <c r="A90" s="21" t="s">
        <v>66</v>
      </c>
      <c r="B90" s="14"/>
      <c r="C90" s="15" t="s">
        <v>12</v>
      </c>
      <c r="D90" s="16">
        <v>1.25</v>
      </c>
      <c r="E90" s="17">
        <v>950</v>
      </c>
      <c r="F90" s="64">
        <f t="shared" si="6"/>
        <v>0</v>
      </c>
      <c r="K90" s="83"/>
    </row>
    <row r="91" spans="1:11" x14ac:dyDescent="0.25">
      <c r="A91" s="21" t="s">
        <v>37</v>
      </c>
      <c r="B91" s="14"/>
      <c r="C91" s="15" t="s">
        <v>5</v>
      </c>
      <c r="D91" s="16">
        <v>1.25</v>
      </c>
      <c r="E91" s="17">
        <v>900</v>
      </c>
      <c r="F91" s="64">
        <f t="shared" si="6"/>
        <v>0</v>
      </c>
      <c r="K91" s="83"/>
    </row>
    <row r="92" spans="1:11" x14ac:dyDescent="0.25">
      <c r="A92" s="22" t="s">
        <v>15</v>
      </c>
      <c r="B92" s="25"/>
      <c r="C92" s="15" t="s">
        <v>5</v>
      </c>
      <c r="D92" s="16">
        <v>1.25</v>
      </c>
      <c r="E92" s="17">
        <v>450</v>
      </c>
      <c r="F92" s="64">
        <f t="shared" si="6"/>
        <v>0</v>
      </c>
      <c r="K92" s="83"/>
    </row>
    <row r="93" spans="1:11" x14ac:dyDescent="0.25">
      <c r="A93" s="22" t="s">
        <v>38</v>
      </c>
      <c r="B93" s="25"/>
      <c r="C93" s="15" t="s">
        <v>5</v>
      </c>
      <c r="D93" s="16">
        <v>1.25</v>
      </c>
      <c r="E93" s="17">
        <v>650</v>
      </c>
      <c r="F93" s="64">
        <f t="shared" si="6"/>
        <v>0</v>
      </c>
      <c r="K93" s="83"/>
    </row>
    <row r="94" spans="1:11" x14ac:dyDescent="0.25">
      <c r="A94" s="22" t="s">
        <v>39</v>
      </c>
      <c r="B94" s="25"/>
      <c r="C94" s="15" t="s">
        <v>5</v>
      </c>
      <c r="D94" s="16">
        <v>1.25</v>
      </c>
      <c r="E94" s="17">
        <v>1200</v>
      </c>
      <c r="F94" s="64">
        <f t="shared" si="6"/>
        <v>0</v>
      </c>
      <c r="K94" s="83"/>
    </row>
    <row r="95" spans="1:11" x14ac:dyDescent="0.25">
      <c r="A95" s="22" t="s">
        <v>40</v>
      </c>
      <c r="B95" s="25"/>
      <c r="C95" s="15" t="s">
        <v>5</v>
      </c>
      <c r="D95" s="16">
        <v>1.25</v>
      </c>
      <c r="E95" s="17">
        <v>1500</v>
      </c>
      <c r="F95" s="64">
        <f t="shared" si="6"/>
        <v>0</v>
      </c>
      <c r="H95" s="9"/>
      <c r="K95" s="83"/>
    </row>
    <row r="96" spans="1:11" x14ac:dyDescent="0.25">
      <c r="A96" s="22" t="s">
        <v>41</v>
      </c>
      <c r="B96" s="25"/>
      <c r="C96" s="26" t="s">
        <v>5</v>
      </c>
      <c r="D96" s="16">
        <v>1.25</v>
      </c>
      <c r="E96" s="28">
        <v>3100</v>
      </c>
      <c r="F96" s="64">
        <f t="shared" si="6"/>
        <v>0</v>
      </c>
      <c r="K96" s="86"/>
    </row>
    <row r="97" spans="1:11" x14ac:dyDescent="0.25">
      <c r="A97" s="22" t="s">
        <v>53</v>
      </c>
      <c r="B97" s="25"/>
      <c r="C97" s="15" t="s">
        <v>54</v>
      </c>
      <c r="D97" s="16">
        <v>1.25</v>
      </c>
      <c r="E97" s="17">
        <v>45</v>
      </c>
      <c r="F97" s="64">
        <f t="shared" si="6"/>
        <v>0</v>
      </c>
      <c r="K97" s="83"/>
    </row>
    <row r="98" spans="1:11" x14ac:dyDescent="0.25">
      <c r="A98" s="22" t="s">
        <v>55</v>
      </c>
      <c r="B98" s="25"/>
      <c r="C98" s="15" t="s">
        <v>54</v>
      </c>
      <c r="D98" s="16">
        <v>1.25</v>
      </c>
      <c r="E98" s="17">
        <v>85</v>
      </c>
      <c r="F98" s="64">
        <f t="shared" si="6"/>
        <v>0</v>
      </c>
      <c r="K98" s="83"/>
    </row>
    <row r="99" spans="1:11" x14ac:dyDescent="0.25">
      <c r="A99" s="22" t="s">
        <v>57</v>
      </c>
      <c r="B99" s="25"/>
      <c r="C99" s="26" t="s">
        <v>10</v>
      </c>
      <c r="D99" s="16">
        <v>1.25</v>
      </c>
      <c r="E99" s="28">
        <v>30</v>
      </c>
      <c r="F99" s="64">
        <f t="shared" si="6"/>
        <v>0</v>
      </c>
      <c r="K99" s="83"/>
    </row>
    <row r="100" spans="1:11" x14ac:dyDescent="0.25">
      <c r="A100" s="107"/>
      <c r="B100" s="108"/>
      <c r="C100" s="108"/>
      <c r="D100" s="108"/>
      <c r="E100" s="108"/>
      <c r="F100" s="109"/>
      <c r="G100"/>
      <c r="H100" s="9"/>
      <c r="K100" s="86"/>
    </row>
    <row r="101" spans="1:11" x14ac:dyDescent="0.25">
      <c r="A101" s="256" t="s">
        <v>115</v>
      </c>
      <c r="B101" s="253"/>
      <c r="C101" s="253"/>
      <c r="D101" s="253"/>
      <c r="E101" s="253"/>
      <c r="F101" s="257"/>
      <c r="K101" s="83"/>
    </row>
    <row r="102" spans="1:11" x14ac:dyDescent="0.25">
      <c r="A102" s="22" t="s">
        <v>116</v>
      </c>
      <c r="B102" s="25"/>
      <c r="C102" s="26" t="s">
        <v>5</v>
      </c>
      <c r="D102" s="27">
        <v>1</v>
      </c>
      <c r="E102" s="88">
        <v>2400</v>
      </c>
      <c r="F102" s="63">
        <f>D102*E102*B102</f>
        <v>0</v>
      </c>
      <c r="K102" s="83"/>
    </row>
    <row r="103" spans="1:11" x14ac:dyDescent="0.25">
      <c r="A103" s="22" t="s">
        <v>117</v>
      </c>
      <c r="B103" s="25"/>
      <c r="C103" s="26" t="s">
        <v>5</v>
      </c>
      <c r="D103" s="27">
        <v>1</v>
      </c>
      <c r="E103" s="88">
        <v>3200</v>
      </c>
      <c r="F103" s="63">
        <f>D103*E103*B103</f>
        <v>0</v>
      </c>
      <c r="H103" s="9"/>
      <c r="K103" s="83"/>
    </row>
    <row r="104" spans="1:11" x14ac:dyDescent="0.25">
      <c r="A104" s="256" t="s">
        <v>73</v>
      </c>
      <c r="B104" s="253"/>
      <c r="C104" s="253"/>
      <c r="D104" s="253"/>
      <c r="E104" s="253"/>
      <c r="F104" s="257"/>
      <c r="H104" s="87"/>
      <c r="I104" s="85"/>
      <c r="K104" s="83"/>
    </row>
    <row r="105" spans="1:11" x14ac:dyDescent="0.25">
      <c r="A105" s="21" t="s">
        <v>74</v>
      </c>
      <c r="B105" s="30"/>
      <c r="C105" s="31" t="s">
        <v>10</v>
      </c>
      <c r="D105" s="32">
        <v>1</v>
      </c>
      <c r="E105" s="33">
        <v>50</v>
      </c>
      <c r="F105" s="63">
        <f>B105*D105*E105</f>
        <v>0</v>
      </c>
      <c r="H105" s="87"/>
      <c r="I105" s="85"/>
      <c r="K105" s="83"/>
    </row>
    <row r="106" spans="1:11" x14ac:dyDescent="0.25">
      <c r="A106" s="21" t="s">
        <v>76</v>
      </c>
      <c r="B106" s="30"/>
      <c r="C106" s="31" t="s">
        <v>10</v>
      </c>
      <c r="D106" s="32">
        <v>1</v>
      </c>
      <c r="E106" s="33">
        <v>10</v>
      </c>
      <c r="F106" s="63">
        <f>B106*D106*E106</f>
        <v>0</v>
      </c>
      <c r="H106" s="87"/>
      <c r="I106" s="85"/>
      <c r="K106" s="83"/>
    </row>
    <row r="107" spans="1:11" x14ac:dyDescent="0.25">
      <c r="A107" s="21" t="s">
        <v>75</v>
      </c>
      <c r="B107" s="30"/>
      <c r="C107" s="31" t="s">
        <v>10</v>
      </c>
      <c r="D107" s="32">
        <v>1</v>
      </c>
      <c r="E107" s="33">
        <v>110</v>
      </c>
      <c r="F107" s="63">
        <f>B107*D107*E107</f>
        <v>0</v>
      </c>
      <c r="H107" s="87"/>
      <c r="I107" s="85"/>
      <c r="K107" s="83"/>
    </row>
    <row r="108" spans="1:11" x14ac:dyDescent="0.25">
      <c r="A108" s="21" t="s">
        <v>77</v>
      </c>
      <c r="B108" s="30"/>
      <c r="C108" s="31" t="s">
        <v>10</v>
      </c>
      <c r="D108" s="32">
        <v>1</v>
      </c>
      <c r="E108" s="33">
        <v>45</v>
      </c>
      <c r="F108" s="63">
        <f>B108*D108*E108</f>
        <v>0</v>
      </c>
      <c r="H108" s="87"/>
      <c r="I108" s="85"/>
      <c r="K108" s="83"/>
    </row>
    <row r="109" spans="1:11" x14ac:dyDescent="0.25">
      <c r="A109" s="21"/>
      <c r="B109" s="30"/>
      <c r="C109" s="31" t="s">
        <v>10</v>
      </c>
      <c r="D109" s="32">
        <v>1</v>
      </c>
      <c r="E109" s="33"/>
      <c r="F109" s="63">
        <f>B109*D109*E109</f>
        <v>0</v>
      </c>
      <c r="G109"/>
      <c r="H109" s="87"/>
      <c r="I109" s="85"/>
      <c r="K109" s="83"/>
    </row>
    <row r="110" spans="1:11" x14ac:dyDescent="0.25">
      <c r="A110" s="256" t="s">
        <v>78</v>
      </c>
      <c r="B110" s="253"/>
      <c r="C110" s="253"/>
      <c r="D110" s="253"/>
      <c r="E110" s="253"/>
      <c r="F110" s="257"/>
      <c r="G110"/>
      <c r="H110" s="87"/>
      <c r="I110" s="85"/>
      <c r="J110" s="9"/>
      <c r="K110" s="83"/>
    </row>
    <row r="111" spans="1:11" x14ac:dyDescent="0.25">
      <c r="A111" s="21" t="s">
        <v>110</v>
      </c>
      <c r="B111" s="30"/>
      <c r="C111" s="31" t="s">
        <v>10</v>
      </c>
      <c r="D111" s="32">
        <v>1</v>
      </c>
      <c r="E111" s="89">
        <v>50</v>
      </c>
      <c r="F111" s="63">
        <f t="shared" ref="F111:F124" si="7">D111*B111*E111</f>
        <v>0</v>
      </c>
      <c r="G111"/>
      <c r="H111" s="87"/>
      <c r="I111" s="85"/>
      <c r="J111" s="9"/>
      <c r="K111" s="83"/>
    </row>
    <row r="112" spans="1:11" x14ac:dyDescent="0.25">
      <c r="A112" s="21" t="s">
        <v>79</v>
      </c>
      <c r="B112" s="30"/>
      <c r="C112" s="31" t="s">
        <v>10</v>
      </c>
      <c r="D112" s="32">
        <v>1</v>
      </c>
      <c r="E112" s="33">
        <v>800</v>
      </c>
      <c r="F112" s="63">
        <f t="shared" si="7"/>
        <v>0</v>
      </c>
      <c r="G112"/>
      <c r="H112" s="87"/>
      <c r="I112" s="85"/>
      <c r="J112" s="9"/>
      <c r="K112" s="82"/>
    </row>
    <row r="113" spans="1:17" x14ac:dyDescent="0.25">
      <c r="A113" s="21" t="s">
        <v>80</v>
      </c>
      <c r="B113" s="30"/>
      <c r="C113" s="31" t="s">
        <v>10</v>
      </c>
      <c r="D113" s="32">
        <v>1</v>
      </c>
      <c r="E113" s="33">
        <v>35</v>
      </c>
      <c r="F113" s="63">
        <f t="shared" si="7"/>
        <v>0</v>
      </c>
      <c r="G113"/>
      <c r="H113" s="87"/>
      <c r="I113" s="85"/>
      <c r="J113" s="9"/>
      <c r="K113" s="82"/>
    </row>
    <row r="114" spans="1:17" x14ac:dyDescent="0.25">
      <c r="A114" s="21" t="s">
        <v>127</v>
      </c>
      <c r="B114" s="30"/>
      <c r="C114" s="31" t="s">
        <v>10</v>
      </c>
      <c r="D114" s="32">
        <v>1</v>
      </c>
      <c r="E114" s="33">
        <v>2400</v>
      </c>
      <c r="F114" s="63">
        <f t="shared" si="7"/>
        <v>0</v>
      </c>
      <c r="G114"/>
      <c r="H114" s="87"/>
      <c r="I114" s="85"/>
      <c r="J114" s="9"/>
      <c r="K114" s="82"/>
    </row>
    <row r="115" spans="1:17" x14ac:dyDescent="0.25">
      <c r="A115" s="21" t="s">
        <v>128</v>
      </c>
      <c r="B115" s="30"/>
      <c r="C115" s="31" t="s">
        <v>10</v>
      </c>
      <c r="D115" s="32">
        <v>1</v>
      </c>
      <c r="E115" s="33">
        <v>1800</v>
      </c>
      <c r="F115" s="63">
        <f t="shared" si="7"/>
        <v>0</v>
      </c>
      <c r="G115"/>
      <c r="H115" s="87"/>
      <c r="I115" s="85"/>
      <c r="J115" s="9"/>
      <c r="K115" s="82"/>
    </row>
    <row r="116" spans="1:17" x14ac:dyDescent="0.25">
      <c r="A116" s="21"/>
      <c r="B116" s="30"/>
      <c r="C116" s="31" t="s">
        <v>10</v>
      </c>
      <c r="D116" s="32">
        <v>1</v>
      </c>
      <c r="E116" s="33"/>
      <c r="F116" s="63">
        <f t="shared" si="7"/>
        <v>0</v>
      </c>
      <c r="G116"/>
      <c r="H116" s="87"/>
      <c r="I116" s="85"/>
      <c r="J116" s="9"/>
      <c r="K116" s="82"/>
    </row>
    <row r="117" spans="1:17" x14ac:dyDescent="0.25">
      <c r="A117" s="21"/>
      <c r="B117" s="30"/>
      <c r="C117" s="31" t="s">
        <v>10</v>
      </c>
      <c r="D117" s="32">
        <v>1</v>
      </c>
      <c r="E117" s="33"/>
      <c r="F117" s="63">
        <f t="shared" si="7"/>
        <v>0</v>
      </c>
      <c r="G117"/>
      <c r="H117" s="87"/>
      <c r="I117" s="85"/>
      <c r="J117" s="9"/>
      <c r="K117" s="82"/>
    </row>
    <row r="118" spans="1:17" x14ac:dyDescent="0.25">
      <c r="A118" s="21"/>
      <c r="B118" s="30"/>
      <c r="C118" s="31" t="s">
        <v>10</v>
      </c>
      <c r="D118" s="32">
        <v>1</v>
      </c>
      <c r="E118" s="33"/>
      <c r="F118" s="63">
        <f t="shared" si="7"/>
        <v>0</v>
      </c>
      <c r="G118"/>
      <c r="H118" s="87"/>
      <c r="I118" s="85"/>
      <c r="J118" s="9"/>
      <c r="K118" s="82"/>
    </row>
    <row r="119" spans="1:17" x14ac:dyDescent="0.25">
      <c r="A119" s="21"/>
      <c r="B119" s="30"/>
      <c r="C119" s="31" t="s">
        <v>10</v>
      </c>
      <c r="D119" s="32">
        <v>1</v>
      </c>
      <c r="E119" s="33"/>
      <c r="F119" s="63">
        <f t="shared" si="7"/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 t="shared" si="7"/>
        <v>0</v>
      </c>
      <c r="G120"/>
      <c r="H120" s="87"/>
      <c r="I120" s="85"/>
      <c r="J120" s="9"/>
      <c r="K120" s="82"/>
    </row>
    <row r="121" spans="1:17" x14ac:dyDescent="0.25">
      <c r="A121" s="21"/>
      <c r="B121" s="30"/>
      <c r="C121" s="31" t="s">
        <v>10</v>
      </c>
      <c r="D121" s="32">
        <v>1</v>
      </c>
      <c r="E121" s="33"/>
      <c r="F121" s="63">
        <f t="shared" si="7"/>
        <v>0</v>
      </c>
      <c r="G121"/>
      <c r="H121"/>
      <c r="I121" s="85"/>
    </row>
    <row r="122" spans="1:17" x14ac:dyDescent="0.25">
      <c r="A122" s="21"/>
      <c r="B122" s="30"/>
      <c r="C122" s="31" t="s">
        <v>10</v>
      </c>
      <c r="D122" s="32">
        <v>1</v>
      </c>
      <c r="E122" s="33"/>
      <c r="F122" s="63">
        <f t="shared" si="7"/>
        <v>0</v>
      </c>
      <c r="G122"/>
      <c r="H122"/>
      <c r="I122" s="85"/>
    </row>
    <row r="123" spans="1:17" x14ac:dyDescent="0.25">
      <c r="A123" s="21"/>
      <c r="B123" s="30"/>
      <c r="C123" s="31" t="s">
        <v>10</v>
      </c>
      <c r="D123" s="32">
        <v>1</v>
      </c>
      <c r="E123" s="33"/>
      <c r="F123" s="63">
        <f t="shared" si="7"/>
        <v>0</v>
      </c>
      <c r="G123"/>
      <c r="H123"/>
      <c r="I123" s="85"/>
    </row>
    <row r="124" spans="1:17" x14ac:dyDescent="0.25">
      <c r="A124" s="21"/>
      <c r="B124" s="30"/>
      <c r="C124" s="31" t="s">
        <v>10</v>
      </c>
      <c r="D124" s="32">
        <v>1</v>
      </c>
      <c r="E124" s="33"/>
      <c r="F124" s="63">
        <f t="shared" si="7"/>
        <v>0</v>
      </c>
      <c r="G124"/>
      <c r="H124"/>
      <c r="I124" s="85"/>
    </row>
    <row r="125" spans="1:17" x14ac:dyDescent="0.25">
      <c r="A125" s="256" t="s">
        <v>42</v>
      </c>
      <c r="B125" s="253"/>
      <c r="C125" s="253"/>
      <c r="D125" s="253"/>
      <c r="E125" s="253"/>
      <c r="F125" s="257"/>
      <c r="G125"/>
      <c r="H125"/>
      <c r="I125" s="85"/>
    </row>
    <row r="126" spans="1:17" x14ac:dyDescent="0.25">
      <c r="A126" s="125" t="s">
        <v>52</v>
      </c>
      <c r="B126" s="30"/>
      <c r="C126" s="31"/>
      <c r="D126" s="32"/>
      <c r="E126" s="33"/>
      <c r="F126" s="63">
        <f t="shared" ref="F126:F136" si="8">B126*D126*E126</f>
        <v>0</v>
      </c>
      <c r="G126"/>
      <c r="H126"/>
      <c r="I126"/>
      <c r="J126" s="9"/>
      <c r="K126" s="52"/>
      <c r="L126" s="52"/>
      <c r="M126" s="52"/>
      <c r="N126" s="52"/>
      <c r="O126" s="9"/>
      <c r="P126" s="9"/>
      <c r="Q126" s="9"/>
    </row>
    <row r="127" spans="1:17" x14ac:dyDescent="0.25">
      <c r="A127" s="67" t="s">
        <v>51</v>
      </c>
      <c r="B127" s="30"/>
      <c r="C127" s="31"/>
      <c r="D127" s="32"/>
      <c r="E127" s="33"/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43</v>
      </c>
      <c r="B128" s="81"/>
      <c r="C128" s="16" t="s">
        <v>10</v>
      </c>
      <c r="D128" s="16">
        <v>1</v>
      </c>
      <c r="E128" s="16">
        <v>1500</v>
      </c>
      <c r="F128" s="64">
        <f t="shared" si="8"/>
        <v>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 t="s">
        <v>44</v>
      </c>
      <c r="B129" s="14"/>
      <c r="C129" s="16" t="s">
        <v>10</v>
      </c>
      <c r="D129" s="16">
        <v>1</v>
      </c>
      <c r="E129" s="16">
        <v>2100</v>
      </c>
      <c r="F129" s="64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125" t="s">
        <v>119</v>
      </c>
      <c r="B130" s="14"/>
      <c r="C130" s="16"/>
      <c r="D130" s="16"/>
      <c r="E130" s="17"/>
      <c r="F130" s="64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67" t="s">
        <v>118</v>
      </c>
      <c r="B131" s="30"/>
      <c r="C131" s="31"/>
      <c r="D131" s="32"/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</row>
    <row r="132" spans="1:17" x14ac:dyDescent="0.25">
      <c r="A132" s="21" t="s">
        <v>120</v>
      </c>
      <c r="B132" s="81"/>
      <c r="C132" s="16" t="s">
        <v>10</v>
      </c>
      <c r="D132" s="16">
        <v>1</v>
      </c>
      <c r="E132" s="16">
        <v>2100</v>
      </c>
      <c r="F132" s="64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 t="s">
        <v>121</v>
      </c>
      <c r="B133" s="14"/>
      <c r="C133" s="16" t="s">
        <v>10</v>
      </c>
      <c r="D133" s="16">
        <v>1</v>
      </c>
      <c r="E133" s="16">
        <v>3100</v>
      </c>
      <c r="F133" s="64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67" t="s">
        <v>122</v>
      </c>
      <c r="B134" s="30"/>
      <c r="C134" s="31"/>
      <c r="D134" s="32"/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 t="s">
        <v>123</v>
      </c>
      <c r="B135" s="14"/>
      <c r="C135" s="16" t="s">
        <v>10</v>
      </c>
      <c r="D135" s="16">
        <v>1</v>
      </c>
      <c r="E135" s="16">
        <v>3400</v>
      </c>
      <c r="F135" s="64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1" t="s">
        <v>124</v>
      </c>
      <c r="B136" s="14"/>
      <c r="C136" s="16" t="s">
        <v>10</v>
      </c>
      <c r="D136" s="16">
        <v>1</v>
      </c>
      <c r="E136" s="16">
        <v>3500</v>
      </c>
      <c r="F136" s="64">
        <f t="shared" si="8"/>
        <v>0</v>
      </c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21"/>
      <c r="B137" s="14"/>
      <c r="C137" s="16"/>
      <c r="D137" s="16"/>
      <c r="E137" s="16"/>
      <c r="F137" s="64"/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21"/>
      <c r="B138" s="14"/>
      <c r="C138" s="16"/>
      <c r="D138" s="16"/>
      <c r="E138" s="16"/>
      <c r="F138" s="64"/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2"/>
      <c r="B139" s="25"/>
      <c r="C139" s="26"/>
      <c r="D139" s="27"/>
      <c r="E139" s="28"/>
      <c r="F139" s="65"/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131" t="s">
        <v>125</v>
      </c>
      <c r="B140" s="126"/>
      <c r="C140" s="127"/>
      <c r="D140" s="128"/>
      <c r="E140" s="130"/>
      <c r="F140" s="129">
        <f>SUM(F111:F124,F126:F139,F105:F109,F102:F103,F91:F99,F86:F90,F78:F83,F65:F76,F52:F53,F55:F62,F43:F48,F41,F39,F33:F37,F23:F30,F10:F20,F4:F7)</f>
        <v>3762.3999999999996</v>
      </c>
      <c r="G140"/>
      <c r="H140"/>
      <c r="I140"/>
      <c r="J140" s="9"/>
      <c r="K140" s="52"/>
      <c r="L140" s="52"/>
      <c r="M140" s="52"/>
      <c r="N140" s="52"/>
    </row>
    <row r="141" spans="1:17" ht="15.75" thickBot="1" x14ac:dyDescent="0.3">
      <c r="A141" s="132" t="s">
        <v>126</v>
      </c>
      <c r="B141" s="133"/>
      <c r="C141" s="133"/>
      <c r="D141" s="133"/>
      <c r="E141" s="133"/>
      <c r="F141" s="134">
        <f>F140*0.2</f>
        <v>752.48</v>
      </c>
      <c r="G141"/>
      <c r="H141"/>
      <c r="I141"/>
      <c r="J141" s="9"/>
      <c r="K141" s="52"/>
      <c r="L141" s="52"/>
      <c r="M141" s="52"/>
      <c r="N141" s="52"/>
    </row>
    <row r="142" spans="1:17" ht="27" thickBot="1" x14ac:dyDescent="0.3">
      <c r="A142" s="258" t="s">
        <v>98</v>
      </c>
      <c r="B142" s="259"/>
      <c r="C142" s="259"/>
      <c r="D142" s="259"/>
      <c r="E142" s="260"/>
      <c r="F142" s="135">
        <f>F140+F141</f>
        <v>4514.8799999999992</v>
      </c>
      <c r="G142"/>
      <c r="H142"/>
      <c r="I142"/>
      <c r="J142" s="9"/>
      <c r="K142" s="52"/>
      <c r="L142" s="52"/>
      <c r="M142" s="52"/>
      <c r="N142" s="52"/>
    </row>
    <row r="143" spans="1:17" x14ac:dyDescent="0.25">
      <c r="A143" s="49"/>
      <c r="B143" s="49"/>
      <c r="C143" s="49"/>
      <c r="D143" s="49"/>
      <c r="E143" s="50"/>
      <c r="F143" s="49"/>
      <c r="G143"/>
      <c r="H143"/>
      <c r="I143"/>
      <c r="J143" s="9"/>
      <c r="K143" s="52"/>
      <c r="L143" s="52"/>
      <c r="M143" s="52"/>
      <c r="N143" s="52"/>
    </row>
    <row r="144" spans="1:17" x14ac:dyDescent="0.25">
      <c r="A144" s="49"/>
      <c r="B144" s="49"/>
      <c r="C144" s="49"/>
      <c r="D144" s="49"/>
      <c r="E144" s="50"/>
      <c r="F144" s="49"/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49"/>
      <c r="B145" s="49"/>
      <c r="C145" s="49"/>
      <c r="D145" s="49"/>
      <c r="E145" s="50"/>
      <c r="F145" s="49"/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49"/>
      <c r="B146" s="49"/>
      <c r="C146" s="49"/>
      <c r="D146" s="49"/>
      <c r="E146" s="50"/>
      <c r="F146" s="49"/>
      <c r="G146"/>
      <c r="H146"/>
      <c r="I146"/>
      <c r="J146" s="9"/>
      <c r="K146" s="98"/>
      <c r="L146" s="98"/>
      <c r="M146" s="98"/>
      <c r="N146" s="98"/>
    </row>
    <row r="147" spans="1:14" x14ac:dyDescent="0.25">
      <c r="A147" s="49"/>
      <c r="B147" s="49"/>
      <c r="C147" s="49"/>
      <c r="D147" s="49"/>
      <c r="E147" s="50"/>
      <c r="F147" s="49"/>
      <c r="G147"/>
      <c r="H147"/>
      <c r="I147"/>
      <c r="J147" s="9"/>
      <c r="K147" s="52"/>
      <c r="L147" s="52"/>
      <c r="M147" s="52"/>
      <c r="N147" s="52"/>
    </row>
    <row r="148" spans="1:14" x14ac:dyDescent="0.25">
      <c r="A148" s="49"/>
      <c r="B148" s="49"/>
      <c r="C148" s="49"/>
      <c r="D148" s="49"/>
      <c r="E148" s="50"/>
      <c r="F148" s="49"/>
      <c r="G148"/>
      <c r="H148"/>
      <c r="I148"/>
      <c r="J148" s="52"/>
      <c r="K148" s="52"/>
      <c r="L148" s="52"/>
      <c r="M148" s="52"/>
      <c r="N148" s="52"/>
    </row>
    <row r="149" spans="1:14" x14ac:dyDescent="0.25">
      <c r="A149" s="49"/>
      <c r="B149" s="49"/>
      <c r="C149" s="49"/>
      <c r="D149" s="49"/>
      <c r="E149" s="50"/>
      <c r="F149" s="49"/>
      <c r="G149"/>
      <c r="H149"/>
      <c r="I149"/>
      <c r="J149" s="52"/>
      <c r="K149" s="52"/>
      <c r="L149" s="52"/>
      <c r="M149" s="52"/>
      <c r="N149" s="52"/>
    </row>
    <row r="150" spans="1:14" x14ac:dyDescent="0.25">
      <c r="A150" s="49"/>
      <c r="B150" s="49"/>
      <c r="C150" s="49"/>
      <c r="D150" s="49"/>
      <c r="E150" s="50"/>
      <c r="F150" s="49"/>
      <c r="G150"/>
      <c r="H150"/>
      <c r="I150"/>
      <c r="J150" s="52"/>
      <c r="K150" s="52"/>
      <c r="L150" s="52"/>
      <c r="M150" s="52"/>
      <c r="N150" s="52"/>
    </row>
    <row r="151" spans="1:14" x14ac:dyDescent="0.25">
      <c r="A151" s="49"/>
      <c r="B151" s="49"/>
      <c r="C151" s="49"/>
      <c r="D151" s="49"/>
      <c r="E151" s="50"/>
      <c r="F151" s="49"/>
      <c r="G151"/>
      <c r="H151"/>
      <c r="I151"/>
      <c r="J151" s="52"/>
      <c r="K151" s="52"/>
      <c r="L151" s="52"/>
      <c r="M151" s="52"/>
      <c r="N151" s="52"/>
    </row>
    <row r="152" spans="1:14" x14ac:dyDescent="0.25">
      <c r="A152" s="49"/>
      <c r="B152" s="49"/>
      <c r="C152" s="49"/>
      <c r="D152" s="49"/>
      <c r="E152" s="50"/>
      <c r="F152" s="49"/>
      <c r="H152"/>
      <c r="I152"/>
      <c r="J152" s="52"/>
      <c r="K152" s="52"/>
      <c r="L152" s="52"/>
      <c r="M152" s="52"/>
      <c r="N152" s="52"/>
    </row>
    <row r="153" spans="1:14" x14ac:dyDescent="0.25">
      <c r="A153" s="49"/>
      <c r="B153" s="9"/>
      <c r="C153" s="9"/>
      <c r="D153" s="9"/>
      <c r="E153" s="9"/>
      <c r="F153" s="9"/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98"/>
      <c r="K158" s="98"/>
      <c r="L158" s="98"/>
      <c r="M158" s="98"/>
      <c r="N158" s="98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52"/>
      <c r="K159" s="52"/>
      <c r="L159" s="52"/>
      <c r="M159" s="52"/>
      <c r="N159" s="52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G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49"/>
      <c r="C164" s="49"/>
      <c r="D164" s="49"/>
      <c r="E164" s="50"/>
      <c r="F164" s="4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49"/>
      <c r="B167" s="53"/>
      <c r="C167" s="54"/>
      <c r="D167" s="55"/>
      <c r="E167" s="56"/>
      <c r="F167" s="43"/>
      <c r="G167" s="49"/>
      <c r="H167" s="52"/>
      <c r="I167"/>
      <c r="J167" s="52"/>
      <c r="K167" s="52"/>
      <c r="L167" s="52"/>
      <c r="M167" s="52"/>
      <c r="N167" s="52"/>
    </row>
    <row r="168" spans="1:14" x14ac:dyDescent="0.25">
      <c r="A168" s="49"/>
      <c r="B168" s="53"/>
      <c r="C168" s="54"/>
      <c r="D168" s="55"/>
      <c r="E168" s="56"/>
      <c r="F168" s="43"/>
      <c r="G168" s="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53"/>
      <c r="C169" s="54"/>
      <c r="D169" s="55"/>
      <c r="E169" s="56"/>
      <c r="F169" s="43"/>
      <c r="G169"/>
      <c r="H169" s="52"/>
      <c r="I169"/>
      <c r="J169" s="52"/>
      <c r="K169" s="52"/>
      <c r="L169" s="52"/>
      <c r="M169" s="52"/>
      <c r="N169" s="52"/>
    </row>
    <row r="170" spans="1:14" x14ac:dyDescent="0.25">
      <c r="A170" s="52"/>
      <c r="B170" s="49"/>
      <c r="C170" s="49"/>
      <c r="D170" s="49"/>
      <c r="E170" s="50"/>
      <c r="F170" s="49"/>
      <c r="H170" s="52"/>
      <c r="I170"/>
      <c r="J170" s="52"/>
      <c r="K170" s="52"/>
      <c r="L170" s="52"/>
      <c r="M170" s="52"/>
      <c r="N170" s="52"/>
    </row>
    <row r="171" spans="1:14" x14ac:dyDescent="0.25">
      <c r="A171" s="52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52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53"/>
      <c r="C176" s="54"/>
      <c r="D176" s="55"/>
      <c r="E176" s="56"/>
      <c r="F176" s="43"/>
      <c r="G176"/>
      <c r="I176"/>
      <c r="J176" s="52"/>
      <c r="K176" s="52"/>
      <c r="L176" s="52"/>
      <c r="M176" s="52"/>
      <c r="N176" s="52"/>
    </row>
    <row r="177" spans="1:14" x14ac:dyDescent="0.25">
      <c r="A177" s="49"/>
      <c r="B177" s="53"/>
      <c r="C177" s="54"/>
      <c r="D177" s="55"/>
      <c r="E177" s="56"/>
      <c r="F177" s="43"/>
      <c r="I177"/>
      <c r="J177" s="98"/>
      <c r="K177" s="98"/>
      <c r="L177" s="98"/>
      <c r="M177" s="98"/>
      <c r="N177" s="98"/>
    </row>
    <row r="178" spans="1:14" x14ac:dyDescent="0.25">
      <c r="A178" s="49"/>
      <c r="B178" s="53"/>
      <c r="C178" s="54"/>
      <c r="D178" s="55"/>
      <c r="E178" s="56"/>
      <c r="F178" s="43"/>
      <c r="G178"/>
      <c r="I178"/>
      <c r="J178" s="52"/>
      <c r="K178" s="52"/>
      <c r="L178" s="52"/>
      <c r="M178" s="52"/>
      <c r="N178" s="52"/>
    </row>
    <row r="179" spans="1:14" x14ac:dyDescent="0.25">
      <c r="A179" s="52"/>
      <c r="B179" s="53"/>
      <c r="C179" s="54"/>
      <c r="D179" s="55"/>
      <c r="E179" s="56"/>
      <c r="F179" s="43"/>
      <c r="I179"/>
      <c r="J179" s="52"/>
      <c r="K179" s="52"/>
      <c r="L179" s="52"/>
      <c r="M179" s="52"/>
      <c r="N179" s="52"/>
    </row>
    <row r="180" spans="1:14" x14ac:dyDescent="0.25">
      <c r="A180" s="52"/>
      <c r="B180" s="53"/>
      <c r="C180" s="54"/>
      <c r="D180" s="55"/>
      <c r="E180" s="56"/>
      <c r="F180" s="43"/>
      <c r="H180" s="9"/>
      <c r="I180"/>
      <c r="J180" s="52"/>
      <c r="K180" s="52"/>
      <c r="L180" s="52"/>
      <c r="M180" s="52"/>
      <c r="N180" s="52"/>
    </row>
    <row r="181" spans="1:14" x14ac:dyDescent="0.25">
      <c r="A181" s="52"/>
      <c r="B181" s="53"/>
      <c r="C181" s="54"/>
      <c r="D181" s="55"/>
      <c r="E181" s="56"/>
      <c r="F181" s="43"/>
      <c r="I181"/>
    </row>
    <row r="182" spans="1:14" x14ac:dyDescent="0.25">
      <c r="A182" s="52"/>
      <c r="B182" s="53"/>
      <c r="C182" s="54"/>
      <c r="D182" s="55"/>
      <c r="E182" s="56"/>
      <c r="F182" s="43"/>
      <c r="H182" s="9"/>
      <c r="I182"/>
    </row>
    <row r="183" spans="1:14" x14ac:dyDescent="0.25">
      <c r="A183" s="52"/>
      <c r="B183" s="53"/>
      <c r="C183" s="54"/>
      <c r="D183" s="55"/>
      <c r="E183" s="56"/>
      <c r="F183" s="43"/>
      <c r="G183"/>
      <c r="H183" s="9"/>
      <c r="I183" s="52"/>
    </row>
    <row r="184" spans="1:14" x14ac:dyDescent="0.25">
      <c r="A184" s="52"/>
      <c r="B184" s="53"/>
      <c r="C184" s="54"/>
      <c r="D184" s="55"/>
      <c r="E184" s="56"/>
      <c r="F184" s="43"/>
      <c r="I184" s="52"/>
    </row>
    <row r="185" spans="1:14" x14ac:dyDescent="0.25">
      <c r="A185" s="52"/>
      <c r="B185" s="53"/>
      <c r="C185" s="54"/>
      <c r="D185" s="55"/>
      <c r="E185" s="56"/>
      <c r="F185" s="43"/>
      <c r="I185" s="52"/>
    </row>
    <row r="186" spans="1:14" x14ac:dyDescent="0.25">
      <c r="A186" s="52"/>
      <c r="B186" s="53"/>
      <c r="C186" s="54"/>
      <c r="D186" s="55"/>
      <c r="E186" s="56"/>
      <c r="F186" s="43"/>
      <c r="I186" s="52"/>
    </row>
    <row r="187" spans="1:14" x14ac:dyDescent="0.25">
      <c r="A187" s="52"/>
      <c r="B187" s="53"/>
      <c r="C187" s="54"/>
      <c r="D187" s="55"/>
      <c r="E187" s="56"/>
      <c r="F187" s="43"/>
      <c r="I187" s="52"/>
    </row>
    <row r="188" spans="1:14" x14ac:dyDescent="0.25">
      <c r="A188" s="52"/>
      <c r="B188" s="53"/>
      <c r="C188" s="54"/>
      <c r="D188" s="55"/>
      <c r="E188" s="56"/>
      <c r="F188" s="43"/>
      <c r="I188" s="52"/>
    </row>
    <row r="189" spans="1:14" x14ac:dyDescent="0.25">
      <c r="A189" s="52"/>
      <c r="B189" s="53"/>
      <c r="C189" s="54"/>
      <c r="D189" s="55"/>
      <c r="E189" s="56"/>
      <c r="F189" s="43"/>
      <c r="I189" s="52"/>
    </row>
    <row r="190" spans="1:14" x14ac:dyDescent="0.25">
      <c r="A190" s="24"/>
      <c r="B190" s="53"/>
      <c r="C190" s="54"/>
      <c r="D190" s="55"/>
      <c r="E190" s="56"/>
      <c r="F190" s="43"/>
      <c r="H190" s="9"/>
    </row>
    <row r="191" spans="1:14" x14ac:dyDescent="0.25">
      <c r="A191" s="24"/>
      <c r="B191" s="53"/>
      <c r="C191" s="54"/>
      <c r="D191" s="55"/>
      <c r="E191" s="56"/>
      <c r="F191" s="43"/>
    </row>
    <row r="192" spans="1:14" x14ac:dyDescent="0.25">
      <c r="A192" s="24"/>
      <c r="B192" s="53"/>
      <c r="C192" s="54"/>
      <c r="D192" s="55"/>
      <c r="E192" s="56"/>
      <c r="F192" s="43"/>
      <c r="H192" s="9"/>
    </row>
    <row r="193" spans="1:8" x14ac:dyDescent="0.25">
      <c r="A193" s="24"/>
      <c r="B193" s="53"/>
      <c r="C193" s="54"/>
      <c r="D193" s="55"/>
      <c r="E193" s="56"/>
      <c r="F193" s="43"/>
      <c r="G193"/>
    </row>
    <row r="194" spans="1:8" x14ac:dyDescent="0.25">
      <c r="A194" s="24"/>
      <c r="B194" s="53"/>
      <c r="C194" s="54"/>
      <c r="D194" s="55"/>
      <c r="E194" s="56"/>
      <c r="F194" s="43"/>
    </row>
    <row r="195" spans="1:8" x14ac:dyDescent="0.25">
      <c r="A195" s="24"/>
      <c r="B195" s="57"/>
      <c r="C195" s="58"/>
      <c r="D195" s="59"/>
      <c r="E195" s="60"/>
      <c r="F195" s="51"/>
    </row>
    <row r="196" spans="1:8" x14ac:dyDescent="0.25">
      <c r="A196" s="24"/>
      <c r="B196" s="57"/>
      <c r="C196" s="58"/>
      <c r="D196" s="59"/>
      <c r="E196" s="60"/>
      <c r="F196" s="51"/>
    </row>
    <row r="197" spans="1:8" x14ac:dyDescent="0.25">
      <c r="A197" s="24"/>
      <c r="B197" s="245"/>
      <c r="C197" s="245"/>
      <c r="D197" s="245"/>
      <c r="E197" s="245"/>
      <c r="F197" s="51"/>
      <c r="H197" s="9"/>
    </row>
    <row r="198" spans="1:8" x14ac:dyDescent="0.25">
      <c r="A198" s="5"/>
      <c r="B198" s="261"/>
      <c r="C198" s="261"/>
      <c r="D198" s="261"/>
      <c r="E198" s="261"/>
      <c r="F198" s="51"/>
    </row>
    <row r="199" spans="1:8" ht="26.25" x14ac:dyDescent="0.4">
      <c r="A199" s="5"/>
      <c r="B199" s="255"/>
      <c r="C199" s="255"/>
      <c r="D199" s="255"/>
      <c r="E199" s="255"/>
      <c r="F199" s="62"/>
    </row>
    <row r="200" spans="1:8" x14ac:dyDescent="0.25">
      <c r="A200" s="49"/>
      <c r="B200" s="49"/>
      <c r="C200" s="49"/>
      <c r="D200" s="49"/>
      <c r="E200" s="50"/>
      <c r="F200" s="49"/>
    </row>
    <row r="201" spans="1:8" x14ac:dyDescent="0.25">
      <c r="A201" s="61"/>
      <c r="B201" s="49"/>
      <c r="C201" s="49"/>
      <c r="D201" s="49"/>
      <c r="E201" s="50"/>
      <c r="F201" s="49"/>
      <c r="G201"/>
    </row>
    <row r="202" spans="1:8" x14ac:dyDescent="0.25">
      <c r="A202" s="49"/>
      <c r="B202" s="49"/>
      <c r="C202" s="49"/>
      <c r="D202" s="49"/>
      <c r="E202" s="50"/>
      <c r="F202" s="49"/>
    </row>
    <row r="203" spans="1:8" x14ac:dyDescent="0.25">
      <c r="A203" s="49"/>
      <c r="B203" s="49"/>
      <c r="C203" s="49"/>
      <c r="D203" s="52"/>
      <c r="E203" s="53"/>
      <c r="F203" s="54"/>
      <c r="G203"/>
    </row>
    <row r="204" spans="1:8" x14ac:dyDescent="0.25">
      <c r="A204" s="49"/>
      <c r="B204" s="49"/>
      <c r="C204" s="49"/>
      <c r="D204" s="49"/>
      <c r="E204" s="50"/>
      <c r="F204" s="49"/>
    </row>
    <row r="205" spans="1:8" x14ac:dyDescent="0.25">
      <c r="A205" s="49"/>
      <c r="B205" s="49"/>
      <c r="C205" s="49"/>
      <c r="D205" s="49"/>
      <c r="E205" s="50"/>
      <c r="F205" s="49"/>
    </row>
    <row r="206" spans="1:8" x14ac:dyDescent="0.25">
      <c r="A206" s="49"/>
      <c r="B206" s="49"/>
      <c r="C206" s="49"/>
      <c r="D206" s="49"/>
      <c r="E206" s="50"/>
      <c r="F206" s="49"/>
    </row>
    <row r="207" spans="1:8" x14ac:dyDescent="0.25">
      <c r="A207" s="49"/>
      <c r="B207" s="49"/>
      <c r="C207" s="49"/>
      <c r="D207" s="49"/>
      <c r="E207" s="50"/>
      <c r="F207" s="49"/>
      <c r="H207" s="9"/>
    </row>
    <row r="208" spans="1:8" x14ac:dyDescent="0.25">
      <c r="A208" s="49"/>
      <c r="B208" s="49"/>
      <c r="C208" s="49"/>
      <c r="D208" s="49"/>
      <c r="E208" s="50"/>
      <c r="F208" s="49"/>
      <c r="G208"/>
    </row>
    <row r="209" spans="1:8" x14ac:dyDescent="0.25">
      <c r="A209" s="49"/>
      <c r="B209" s="49"/>
      <c r="C209" s="49"/>
      <c r="D209" s="49"/>
      <c r="E209" s="50"/>
      <c r="F209" s="49"/>
    </row>
    <row r="210" spans="1:8" x14ac:dyDescent="0.25">
      <c r="A210" s="49"/>
      <c r="B210" s="49"/>
      <c r="C210" s="49"/>
      <c r="D210" s="49"/>
      <c r="E210" s="50"/>
      <c r="F210" s="49"/>
    </row>
    <row r="211" spans="1:8" x14ac:dyDescent="0.25">
      <c r="A211" s="49"/>
      <c r="B211" s="49"/>
      <c r="C211" s="49"/>
      <c r="D211" s="49"/>
      <c r="E211" s="50"/>
      <c r="F211" s="49"/>
      <c r="G211"/>
    </row>
    <row r="212" spans="1:8" x14ac:dyDescent="0.25">
      <c r="A212" s="49"/>
      <c r="B212" s="49"/>
      <c r="C212" s="49"/>
      <c r="D212" s="49"/>
      <c r="E212" s="50"/>
      <c r="F212" s="49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49"/>
      <c r="E214" s="50"/>
      <c r="F214" s="49"/>
    </row>
    <row r="215" spans="1:8" x14ac:dyDescent="0.25">
      <c r="A215" s="49"/>
      <c r="B215" s="49"/>
      <c r="C215" s="49"/>
      <c r="D215" s="49"/>
      <c r="E215" s="50"/>
      <c r="F215" s="49"/>
      <c r="H215" s="9"/>
    </row>
    <row r="216" spans="1:8" x14ac:dyDescent="0.25">
      <c r="A216" s="49"/>
      <c r="B216" s="49"/>
      <c r="C216" s="49"/>
      <c r="D216" s="49"/>
      <c r="E216" s="50"/>
      <c r="F216" s="49"/>
    </row>
    <row r="217" spans="1:8" x14ac:dyDescent="0.25">
      <c r="A217" s="49"/>
      <c r="B217" s="49"/>
      <c r="C217" s="49"/>
      <c r="D217" s="49"/>
      <c r="E217" s="50"/>
      <c r="F217" s="49"/>
      <c r="H217" s="9"/>
    </row>
    <row r="218" spans="1:8" x14ac:dyDescent="0.25">
      <c r="A218" s="49"/>
      <c r="B218" s="49"/>
      <c r="C218" s="49"/>
      <c r="D218" s="49"/>
      <c r="E218" s="50"/>
      <c r="F218" s="49"/>
      <c r="G218"/>
    </row>
    <row r="219" spans="1:8" x14ac:dyDescent="0.25">
      <c r="A219" s="49"/>
      <c r="B219" s="49"/>
      <c r="C219" s="49"/>
      <c r="D219" s="49"/>
      <c r="E219" s="50"/>
      <c r="F219" s="49"/>
    </row>
    <row r="220" spans="1:8" x14ac:dyDescent="0.25">
      <c r="A220" s="49"/>
      <c r="B220" s="49"/>
      <c r="C220" s="49"/>
      <c r="D220" s="49"/>
      <c r="E220" s="50"/>
      <c r="F220" s="49"/>
      <c r="G220"/>
    </row>
    <row r="221" spans="1:8" x14ac:dyDescent="0.25">
      <c r="A221" s="49"/>
      <c r="B221" s="49"/>
      <c r="C221" s="49"/>
      <c r="D221" s="49"/>
      <c r="E221" s="50"/>
      <c r="F221" s="49"/>
    </row>
    <row r="222" spans="1:8" x14ac:dyDescent="0.25">
      <c r="A222" s="49"/>
      <c r="B222" s="49"/>
      <c r="C222" s="49"/>
      <c r="D222" s="49"/>
      <c r="E222" s="50"/>
      <c r="F222" s="49"/>
      <c r="H222" s="9"/>
    </row>
    <row r="223" spans="1:8" x14ac:dyDescent="0.25">
      <c r="A223" s="49"/>
      <c r="B223" s="49"/>
      <c r="C223" s="49"/>
      <c r="D223" s="49"/>
      <c r="E223" s="50"/>
      <c r="F223" s="49"/>
      <c r="G223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  <c r="H225" s="9"/>
    </row>
    <row r="226" spans="1:8" x14ac:dyDescent="0.25">
      <c r="A226" s="49"/>
      <c r="B226" s="49"/>
      <c r="C226" s="49"/>
      <c r="D226" s="49"/>
      <c r="E226" s="50"/>
      <c r="F226" s="49"/>
      <c r="G226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  <c r="H232" s="9"/>
    </row>
    <row r="233" spans="1:8" x14ac:dyDescent="0.25">
      <c r="A233" s="49"/>
      <c r="B233" s="49"/>
      <c r="C233" s="49"/>
      <c r="D233" s="49"/>
      <c r="E233" s="50"/>
      <c r="F233" s="49"/>
      <c r="G233"/>
    </row>
    <row r="234" spans="1:8" x14ac:dyDescent="0.25">
      <c r="A234" s="49"/>
      <c r="B234" s="49"/>
      <c r="C234" s="49"/>
      <c r="D234" s="49"/>
      <c r="E234" s="50"/>
      <c r="F234" s="49"/>
      <c r="G234"/>
      <c r="H234" s="9"/>
    </row>
    <row r="235" spans="1:8" x14ac:dyDescent="0.25">
      <c r="A235" s="49"/>
      <c r="G235"/>
    </row>
    <row r="236" spans="1:8" x14ac:dyDescent="0.25">
      <c r="A236" s="49"/>
      <c r="G236"/>
    </row>
    <row r="237" spans="1:8" x14ac:dyDescent="0.25">
      <c r="A237" s="49"/>
      <c r="G237"/>
      <c r="H237" s="9"/>
    </row>
    <row r="238" spans="1:8" x14ac:dyDescent="0.25">
      <c r="G238"/>
      <c r="H238" s="9"/>
    </row>
    <row r="239" spans="1:8" x14ac:dyDescent="0.25">
      <c r="G239"/>
      <c r="H239" s="9"/>
    </row>
    <row r="240" spans="1:8" x14ac:dyDescent="0.25">
      <c r="H240" s="9"/>
    </row>
    <row r="241" spans="7:11" x14ac:dyDescent="0.25">
      <c r="H241" s="9"/>
    </row>
    <row r="242" spans="7:11" x14ac:dyDescent="0.25">
      <c r="H242" s="9"/>
    </row>
    <row r="243" spans="7:11" x14ac:dyDescent="0.25">
      <c r="H243" s="9"/>
    </row>
    <row r="244" spans="7:11" x14ac:dyDescent="0.25">
      <c r="H244" s="9"/>
    </row>
    <row r="245" spans="7:11" x14ac:dyDescent="0.25">
      <c r="G245"/>
      <c r="H245" s="9"/>
    </row>
    <row r="246" spans="7:11" x14ac:dyDescent="0.25">
      <c r="G246"/>
      <c r="H246" s="9"/>
    </row>
    <row r="247" spans="7:11" x14ac:dyDescent="0.25">
      <c r="G247"/>
      <c r="H247" s="9"/>
    </row>
    <row r="248" spans="7:11" x14ac:dyDescent="0.25">
      <c r="G248"/>
      <c r="H248" s="9"/>
    </row>
    <row r="249" spans="7:11" x14ac:dyDescent="0.25">
      <c r="G249"/>
      <c r="H249" s="9"/>
    </row>
    <row r="250" spans="7:11" x14ac:dyDescent="0.25">
      <c r="G250"/>
      <c r="H250" s="9"/>
      <c r="J250" s="52"/>
      <c r="K250" s="52"/>
    </row>
    <row r="251" spans="7:11" ht="39.75" customHeight="1" x14ac:dyDescent="0.25">
      <c r="G251"/>
      <c r="H251" s="9"/>
      <c r="J251" s="52"/>
      <c r="K251" s="52"/>
    </row>
    <row r="252" spans="7:11" x14ac:dyDescent="0.25">
      <c r="G252"/>
      <c r="H252" s="9"/>
      <c r="J252" s="52"/>
      <c r="K252" s="52"/>
    </row>
    <row r="253" spans="7:11" x14ac:dyDescent="0.25">
      <c r="G253"/>
      <c r="H253" s="9"/>
      <c r="J253" s="52"/>
      <c r="K253" s="52"/>
    </row>
    <row r="254" spans="7:11" x14ac:dyDescent="0.25">
      <c r="G254"/>
      <c r="H254" s="9"/>
      <c r="J254" s="52"/>
      <c r="K254" s="52"/>
    </row>
    <row r="255" spans="7:11" x14ac:dyDescent="0.25">
      <c r="G255"/>
      <c r="H255" s="9"/>
      <c r="J255" s="52"/>
      <c r="K255" s="52"/>
    </row>
    <row r="256" spans="7:11" x14ac:dyDescent="0.25">
      <c r="G256"/>
      <c r="H256" s="9"/>
      <c r="J256" s="52"/>
      <c r="K256" s="52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6" spans="7:7" ht="14.25" customHeight="1" x14ac:dyDescent="0.25"/>
    <row r="267" spans="7:7" ht="15" customHeight="1" x14ac:dyDescent="0.25"/>
    <row r="268" spans="7:7" ht="15.75" customHeight="1" x14ac:dyDescent="0.25"/>
    <row r="274" spans="7:8" x14ac:dyDescent="0.25">
      <c r="G274"/>
    </row>
    <row r="276" spans="7:8" x14ac:dyDescent="0.25">
      <c r="G276"/>
    </row>
    <row r="280" spans="7:8" x14ac:dyDescent="0.25">
      <c r="H280" s="9"/>
    </row>
    <row r="284" spans="7:8" x14ac:dyDescent="0.25">
      <c r="G284"/>
    </row>
    <row r="288" spans="7:8" x14ac:dyDescent="0.25">
      <c r="H288" s="9"/>
    </row>
    <row r="290" spans="7:8" x14ac:dyDescent="0.25">
      <c r="H290" s="9"/>
    </row>
    <row r="294" spans="7:8" x14ac:dyDescent="0.25">
      <c r="H294" s="9"/>
    </row>
    <row r="299" spans="7:8" x14ac:dyDescent="0.25">
      <c r="G299"/>
    </row>
    <row r="300" spans="7:8" x14ac:dyDescent="0.25">
      <c r="G300"/>
    </row>
    <row r="305" spans="8:8" x14ac:dyDescent="0.25">
      <c r="H305" s="9"/>
    </row>
    <row r="306" spans="8:8" ht="15" customHeight="1" x14ac:dyDescent="0.25"/>
    <row r="320" spans="8:8" x14ac:dyDescent="0.25">
      <c r="H320" s="9"/>
    </row>
    <row r="321" spans="8:8" x14ac:dyDescent="0.25">
      <c r="H321" s="9"/>
    </row>
    <row r="381" ht="24" customHeight="1" x14ac:dyDescent="0.25"/>
    <row r="382" ht="15.75" customHeight="1" x14ac:dyDescent="0.25"/>
    <row r="393" ht="15" customHeight="1" x14ac:dyDescent="0.25"/>
    <row r="394" ht="15.75" customHeight="1" x14ac:dyDescent="0.25"/>
    <row r="396" ht="19.5" customHeight="1" x14ac:dyDescent="0.25"/>
    <row r="397" ht="1.5" customHeight="1" x14ac:dyDescent="0.25"/>
    <row r="399" ht="15" customHeight="1" x14ac:dyDescent="0.25"/>
    <row r="400" ht="15.75" customHeight="1" x14ac:dyDescent="0.25"/>
    <row r="411" ht="15" customHeight="1" x14ac:dyDescent="0.25"/>
  </sheetData>
  <autoFilter ref="F1"/>
  <mergeCells count="21">
    <mergeCell ref="A42:F42"/>
    <mergeCell ref="A51:F51"/>
    <mergeCell ref="B197:E197"/>
    <mergeCell ref="B198:E198"/>
    <mergeCell ref="A54:F54"/>
    <mergeCell ref="A64:F64"/>
    <mergeCell ref="A77:F77"/>
    <mergeCell ref="B199:E199"/>
    <mergeCell ref="A85:F85"/>
    <mergeCell ref="A101:F101"/>
    <mergeCell ref="A104:F104"/>
    <mergeCell ref="A110:F110"/>
    <mergeCell ref="A125:F125"/>
    <mergeCell ref="A142:E142"/>
    <mergeCell ref="A38:F38"/>
    <mergeCell ref="A40:F40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1"/>
  <sheetViews>
    <sheetView zoomScale="130" zoomScaleNormal="130" workbookViewId="0">
      <selection activeCell="B15" sqref="B15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11.7109375" style="1" customWidth="1"/>
    <col min="8" max="8" width="10.5703125" style="49" customWidth="1"/>
    <col min="9" max="9" width="7.140625" style="9" customWidth="1"/>
    <col min="10" max="10" width="9.85546875" bestFit="1" customWidth="1"/>
    <col min="11" max="11" width="6.28515625" customWidth="1"/>
    <col min="12" max="12" width="9" customWidth="1"/>
  </cols>
  <sheetData>
    <row r="1" spans="1:23" ht="40.5" customHeight="1" thickBot="1" x14ac:dyDescent="0.3">
      <c r="A1" s="111" t="s">
        <v>36</v>
      </c>
      <c r="B1" s="262" t="s">
        <v>151</v>
      </c>
      <c r="C1" s="263"/>
      <c r="D1" s="263"/>
      <c r="E1" s="264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56" t="s">
        <v>21</v>
      </c>
      <c r="B3" s="253"/>
      <c r="C3" s="253"/>
      <c r="D3" s="253"/>
      <c r="E3" s="253"/>
      <c r="F3" s="257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v>0.3</v>
      </c>
      <c r="C4" s="16" t="s">
        <v>5</v>
      </c>
      <c r="D4" s="16">
        <v>1.1499999999999999</v>
      </c>
      <c r="E4" s="16">
        <v>450</v>
      </c>
      <c r="F4" s="63">
        <f>B4*D4*E4</f>
        <v>155.25</v>
      </c>
      <c r="G4" s="3"/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/>
      <c r="C5" s="16" t="s">
        <v>5</v>
      </c>
      <c r="D5" s="16">
        <v>1.1499999999999999</v>
      </c>
      <c r="E5" s="16">
        <v>400</v>
      </c>
      <c r="F5" s="63">
        <f>B5*D5*E5</f>
        <v>0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/>
      <c r="C6" s="16" t="s">
        <v>5</v>
      </c>
      <c r="D6" s="16">
        <v>1.1499999999999999</v>
      </c>
      <c r="E6" s="16">
        <v>55</v>
      </c>
      <c r="F6" s="63">
        <f>B6*D6*E6</f>
        <v>0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2.1</v>
      </c>
      <c r="C7" s="16" t="s">
        <v>6</v>
      </c>
      <c r="D7" s="16">
        <v>1.1499999999999999</v>
      </c>
      <c r="E7" s="16">
        <v>12</v>
      </c>
      <c r="F7" s="63">
        <f>B7*D7*E7</f>
        <v>28.98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56" t="s">
        <v>23</v>
      </c>
      <c r="B9" s="253"/>
      <c r="C9" s="253"/>
      <c r="D9" s="253"/>
      <c r="E9" s="253"/>
      <c r="F9" s="257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>
        <v>0</v>
      </c>
      <c r="C10" s="32" t="s">
        <v>5</v>
      </c>
      <c r="D10" s="32">
        <v>1.1499999999999999</v>
      </c>
      <c r="E10" s="33">
        <v>450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69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>
        <v>2.2999999999999998</v>
      </c>
      <c r="C14" s="16" t="s">
        <v>5</v>
      </c>
      <c r="D14" s="32">
        <v>1.1499999999999999</v>
      </c>
      <c r="E14" s="17">
        <v>900</v>
      </c>
      <c r="F14" s="64">
        <f t="shared" si="0"/>
        <v>2380.4999999999995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/>
      <c r="C15" s="16" t="s">
        <v>5</v>
      </c>
      <c r="D15" s="32">
        <v>1.1499999999999999</v>
      </c>
      <c r="E15" s="33">
        <v>1100</v>
      </c>
      <c r="F15" s="64">
        <f t="shared" si="0"/>
        <v>0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16.099999999999998</v>
      </c>
      <c r="C18" s="16" t="s">
        <v>6</v>
      </c>
      <c r="D18" s="32">
        <v>1.1499999999999999</v>
      </c>
      <c r="E18" s="17">
        <v>45</v>
      </c>
      <c r="F18" s="64">
        <f t="shared" si="0"/>
        <v>833.17499999999984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0</v>
      </c>
      <c r="C20" s="27" t="s">
        <v>6</v>
      </c>
      <c r="D20" s="32">
        <v>1.1499999999999999</v>
      </c>
      <c r="E20" s="28">
        <v>80</v>
      </c>
      <c r="F20" s="65">
        <f t="shared" si="0"/>
        <v>0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56" t="s">
        <v>27</v>
      </c>
      <c r="B22" s="253"/>
      <c r="C22" s="253"/>
      <c r="D22" s="253"/>
      <c r="E22" s="253"/>
      <c r="F22" s="257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1300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56" t="s">
        <v>26</v>
      </c>
      <c r="B32" s="253"/>
      <c r="C32" s="253"/>
      <c r="D32" s="253"/>
      <c r="E32" s="253"/>
      <c r="F32" s="257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56" t="s">
        <v>104</v>
      </c>
      <c r="B38" s="253"/>
      <c r="C38" s="253"/>
      <c r="D38" s="253"/>
      <c r="E38" s="253"/>
      <c r="F38" s="257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/>
      <c r="C39" s="32" t="s">
        <v>10</v>
      </c>
      <c r="D39" s="32">
        <v>1</v>
      </c>
      <c r="E39" s="71">
        <v>55</v>
      </c>
      <c r="F39" s="63">
        <f>B39*E39</f>
        <v>0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56" t="s">
        <v>105</v>
      </c>
      <c r="B40" s="253"/>
      <c r="C40" s="253"/>
      <c r="D40" s="253"/>
      <c r="E40" s="253"/>
      <c r="F40" s="257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/>
      <c r="C41" s="32" t="s">
        <v>10</v>
      </c>
      <c r="D41" s="32">
        <v>1</v>
      </c>
      <c r="E41" s="71">
        <v>45</v>
      </c>
      <c r="F41" s="63">
        <f>B41*E41</f>
        <v>0</v>
      </c>
      <c r="G41"/>
      <c r="H41" s="84"/>
      <c r="I41" s="84"/>
      <c r="J41" s="84"/>
      <c r="K41" s="84"/>
      <c r="L41" s="9"/>
      <c r="M41" s="9"/>
    </row>
    <row r="42" spans="1:23" x14ac:dyDescent="0.25">
      <c r="A42" s="256" t="s">
        <v>31</v>
      </c>
      <c r="B42" s="253"/>
      <c r="C42" s="253"/>
      <c r="D42" s="253"/>
      <c r="E42" s="253"/>
      <c r="F42" s="257"/>
      <c r="L42" s="9"/>
      <c r="M42" s="9"/>
    </row>
    <row r="43" spans="1:23" x14ac:dyDescent="0.25">
      <c r="A43" s="70" t="s">
        <v>59</v>
      </c>
      <c r="B43" s="14"/>
      <c r="C43" s="15" t="s">
        <v>10</v>
      </c>
      <c r="D43" s="16">
        <v>1</v>
      </c>
      <c r="E43" s="72">
        <v>20</v>
      </c>
      <c r="F43" s="64">
        <f t="shared" ref="F43:F48" si="2">B43*D43*E43</f>
        <v>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55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x14ac:dyDescent="0.25">
      <c r="A50" s="112" t="s">
        <v>32</v>
      </c>
      <c r="B50" s="113"/>
      <c r="C50" s="113"/>
      <c r="D50" s="113"/>
      <c r="E50" s="113"/>
      <c r="F50" s="114"/>
    </row>
    <row r="51" spans="1:11" collapsed="1" x14ac:dyDescent="0.25">
      <c r="A51" s="246" t="s">
        <v>88</v>
      </c>
      <c r="B51" s="247"/>
      <c r="C51" s="247"/>
      <c r="D51" s="247"/>
      <c r="E51" s="247"/>
      <c r="F51" s="248"/>
    </row>
    <row r="52" spans="1:11" x14ac:dyDescent="0.25">
      <c r="A52" s="21" t="s">
        <v>106</v>
      </c>
      <c r="B52" s="14">
        <v>0</v>
      </c>
      <c r="C52" s="15" t="s">
        <v>10</v>
      </c>
      <c r="D52" s="16">
        <v>1</v>
      </c>
      <c r="E52" s="72">
        <v>75</v>
      </c>
      <c r="F52" s="73">
        <f>B52*E52</f>
        <v>0</v>
      </c>
    </row>
    <row r="53" spans="1:11" x14ac:dyDescent="0.25">
      <c r="A53" s="117" t="s">
        <v>107</v>
      </c>
      <c r="B53" s="14">
        <v>1</v>
      </c>
      <c r="C53" s="15" t="s">
        <v>10</v>
      </c>
      <c r="D53" s="16">
        <v>1</v>
      </c>
      <c r="E53" s="72">
        <v>350</v>
      </c>
      <c r="F53" s="73">
        <f>B53*E53</f>
        <v>350</v>
      </c>
      <c r="H53" s="9"/>
    </row>
    <row r="54" spans="1:11" x14ac:dyDescent="0.25">
      <c r="A54" s="246" t="s">
        <v>84</v>
      </c>
      <c r="B54" s="247"/>
      <c r="C54" s="247"/>
      <c r="D54" s="247"/>
      <c r="E54" s="247"/>
      <c r="F54" s="248"/>
    </row>
    <row r="55" spans="1:11" x14ac:dyDescent="0.25">
      <c r="A55" s="22" t="s">
        <v>89</v>
      </c>
      <c r="B55" s="14"/>
      <c r="C55" s="26" t="s">
        <v>10</v>
      </c>
      <c r="D55" s="27">
        <v>1</v>
      </c>
      <c r="E55" s="74">
        <v>750</v>
      </c>
      <c r="F55" s="73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/>
      <c r="C65" s="45" t="s">
        <v>10</v>
      </c>
      <c r="D65" s="46">
        <v>1</v>
      </c>
      <c r="E65" s="75">
        <v>25</v>
      </c>
      <c r="F65" s="4">
        <f t="shared" ref="F65:F76" si="4">B65*D65*E65</f>
        <v>0</v>
      </c>
      <c r="K65" s="83"/>
    </row>
    <row r="66" spans="1:11" x14ac:dyDescent="0.25">
      <c r="A66" s="44" t="s">
        <v>58</v>
      </c>
      <c r="B66" s="14"/>
      <c r="C66" s="45" t="s">
        <v>10</v>
      </c>
      <c r="D66" s="46">
        <v>1</v>
      </c>
      <c r="E66" s="75">
        <v>60</v>
      </c>
      <c r="F66" s="4">
        <f t="shared" si="4"/>
        <v>0</v>
      </c>
      <c r="H66" s="9"/>
      <c r="K66" s="83"/>
    </row>
    <row r="67" spans="1:11" x14ac:dyDescent="0.25">
      <c r="A67" s="99" t="s">
        <v>84</v>
      </c>
      <c r="B67" s="14"/>
      <c r="C67" s="45" t="s">
        <v>10</v>
      </c>
      <c r="D67" s="46">
        <v>1</v>
      </c>
      <c r="E67" s="75"/>
      <c r="F67" s="4">
        <f t="shared" si="4"/>
        <v>0</v>
      </c>
      <c r="K67" s="83"/>
    </row>
    <row r="68" spans="1:11" x14ac:dyDescent="0.25">
      <c r="A68" s="44" t="s">
        <v>85</v>
      </c>
      <c r="B68" s="14"/>
      <c r="C68" s="45" t="s">
        <v>10</v>
      </c>
      <c r="D68" s="46">
        <v>1</v>
      </c>
      <c r="E68" s="75">
        <v>75</v>
      </c>
      <c r="F68" s="4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x14ac:dyDescent="0.25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x14ac:dyDescent="0.25">
      <c r="A77" s="252" t="s">
        <v>34</v>
      </c>
      <c r="B77" s="253"/>
      <c r="C77" s="253"/>
      <c r="D77" s="253"/>
      <c r="E77" s="253"/>
      <c r="F77" s="254"/>
      <c r="K77" s="83"/>
    </row>
    <row r="78" spans="1:11" x14ac:dyDescent="0.25">
      <c r="A78" s="44" t="s">
        <v>109</v>
      </c>
      <c r="B78" s="30"/>
      <c r="C78" s="15" t="s">
        <v>10</v>
      </c>
      <c r="D78" s="16">
        <v>1</v>
      </c>
      <c r="E78" s="72">
        <v>150</v>
      </c>
      <c r="F78" s="64">
        <f t="shared" ref="F78:F83" si="5">B78*D78*E78</f>
        <v>0</v>
      </c>
      <c r="K78" s="83"/>
    </row>
    <row r="79" spans="1:11" x14ac:dyDescent="0.25">
      <c r="A79" s="44" t="s">
        <v>108</v>
      </c>
      <c r="B79" s="30"/>
      <c r="C79" s="15" t="s">
        <v>10</v>
      </c>
      <c r="D79" s="16">
        <v>1</v>
      </c>
      <c r="E79" s="72">
        <v>290</v>
      </c>
      <c r="F79" s="64">
        <f t="shared" si="5"/>
        <v>0</v>
      </c>
      <c r="K79" s="83"/>
    </row>
    <row r="80" spans="1:11" x14ac:dyDescent="0.25">
      <c r="A80" s="44" t="s">
        <v>72</v>
      </c>
      <c r="B80" s="30"/>
      <c r="C80" s="15" t="s">
        <v>10</v>
      </c>
      <c r="D80" s="16">
        <v>1</v>
      </c>
      <c r="E80" s="72">
        <v>900</v>
      </c>
      <c r="F80" s="64">
        <f t="shared" si="5"/>
        <v>0</v>
      </c>
      <c r="K80" s="86"/>
    </row>
    <row r="81" spans="1:11" x14ac:dyDescent="0.25">
      <c r="A81" s="44" t="s">
        <v>47</v>
      </c>
      <c r="B81" s="30"/>
      <c r="C81" s="15" t="s">
        <v>10</v>
      </c>
      <c r="D81" s="16">
        <v>1</v>
      </c>
      <c r="E81" s="72">
        <v>300</v>
      </c>
      <c r="F81" s="64">
        <f t="shared" si="5"/>
        <v>0</v>
      </c>
      <c r="K81" s="83"/>
    </row>
    <row r="82" spans="1:11" x14ac:dyDescent="0.25">
      <c r="A82" s="44" t="s">
        <v>48</v>
      </c>
      <c r="B82" s="30"/>
      <c r="C82" s="15" t="s">
        <v>10</v>
      </c>
      <c r="D82" s="16">
        <v>1</v>
      </c>
      <c r="E82" s="72">
        <v>500</v>
      </c>
      <c r="F82" s="64">
        <f t="shared" si="5"/>
        <v>0</v>
      </c>
      <c r="K82" s="83"/>
    </row>
    <row r="83" spans="1:11" x14ac:dyDescent="0.25">
      <c r="A83" s="48" t="s">
        <v>49</v>
      </c>
      <c r="B83" s="35"/>
      <c r="C83" s="26" t="s">
        <v>10</v>
      </c>
      <c r="D83" s="27">
        <v>1</v>
      </c>
      <c r="E83" s="28">
        <v>40</v>
      </c>
      <c r="F83" s="65">
        <f t="shared" si="5"/>
        <v>0</v>
      </c>
      <c r="G83"/>
      <c r="K83" s="83"/>
    </row>
    <row r="84" spans="1:11" x14ac:dyDescent="0.25">
      <c r="A84" s="119"/>
      <c r="B84" s="120"/>
      <c r="C84" s="120"/>
      <c r="D84" s="120"/>
      <c r="E84" s="120"/>
      <c r="F84" s="121"/>
      <c r="G84"/>
      <c r="K84" s="83"/>
    </row>
    <row r="85" spans="1:11" x14ac:dyDescent="0.25">
      <c r="A85" s="256" t="s">
        <v>35</v>
      </c>
      <c r="B85" s="253"/>
      <c r="C85" s="253"/>
      <c r="D85" s="253"/>
      <c r="E85" s="253"/>
      <c r="F85" s="257"/>
      <c r="G85"/>
      <c r="K85" s="83"/>
    </row>
    <row r="86" spans="1:11" x14ac:dyDescent="0.25">
      <c r="A86" s="21" t="s">
        <v>11</v>
      </c>
      <c r="B86" s="14"/>
      <c r="C86" s="15" t="s">
        <v>12</v>
      </c>
      <c r="D86" s="16">
        <v>1.25</v>
      </c>
      <c r="E86" s="17">
        <v>350</v>
      </c>
      <c r="F86" s="64">
        <f t="shared" ref="F86:F99" si="6">B86*D86*E86</f>
        <v>0</v>
      </c>
      <c r="K86" s="83"/>
    </row>
    <row r="87" spans="1:11" x14ac:dyDescent="0.25">
      <c r="A87" s="21" t="s">
        <v>13</v>
      </c>
      <c r="B87" s="14"/>
      <c r="C87" s="15" t="s">
        <v>12</v>
      </c>
      <c r="D87" s="16">
        <v>1.25</v>
      </c>
      <c r="E87" s="17">
        <v>690</v>
      </c>
      <c r="F87" s="64">
        <f t="shared" si="6"/>
        <v>0</v>
      </c>
      <c r="G87"/>
      <c r="K87" s="83"/>
    </row>
    <row r="88" spans="1:11" x14ac:dyDescent="0.25">
      <c r="A88" s="21" t="s">
        <v>14</v>
      </c>
      <c r="B88" s="14"/>
      <c r="C88" s="15" t="s">
        <v>12</v>
      </c>
      <c r="D88" s="16">
        <v>1.25</v>
      </c>
      <c r="E88" s="17">
        <v>850</v>
      </c>
      <c r="F88" s="64">
        <f t="shared" si="6"/>
        <v>0</v>
      </c>
      <c r="K88" s="83"/>
    </row>
    <row r="89" spans="1:11" x14ac:dyDescent="0.25">
      <c r="A89" s="21" t="s">
        <v>71</v>
      </c>
      <c r="B89" s="14"/>
      <c r="C89" s="15" t="s">
        <v>12</v>
      </c>
      <c r="D89" s="16">
        <v>1.25</v>
      </c>
      <c r="E89" s="17">
        <v>650</v>
      </c>
      <c r="F89" s="64">
        <f t="shared" si="6"/>
        <v>0</v>
      </c>
      <c r="K89" s="83"/>
    </row>
    <row r="90" spans="1:11" x14ac:dyDescent="0.25">
      <c r="A90" s="21" t="s">
        <v>66</v>
      </c>
      <c r="B90" s="14"/>
      <c r="C90" s="15" t="s">
        <v>12</v>
      </c>
      <c r="D90" s="16">
        <v>1.25</v>
      </c>
      <c r="E90" s="17">
        <v>950</v>
      </c>
      <c r="F90" s="64">
        <f t="shared" si="6"/>
        <v>0</v>
      </c>
      <c r="K90" s="83"/>
    </row>
    <row r="91" spans="1:11" x14ac:dyDescent="0.25">
      <c r="A91" s="21" t="s">
        <v>37</v>
      </c>
      <c r="B91" s="14"/>
      <c r="C91" s="15" t="s">
        <v>5</v>
      </c>
      <c r="D91" s="16">
        <v>1.25</v>
      </c>
      <c r="E91" s="17">
        <v>900</v>
      </c>
      <c r="F91" s="64">
        <f t="shared" si="6"/>
        <v>0</v>
      </c>
      <c r="K91" s="83"/>
    </row>
    <row r="92" spans="1:11" x14ac:dyDescent="0.25">
      <c r="A92" s="22" t="s">
        <v>15</v>
      </c>
      <c r="B92" s="25">
        <v>1</v>
      </c>
      <c r="C92" s="15" t="s">
        <v>5</v>
      </c>
      <c r="D92" s="16">
        <v>1.25</v>
      </c>
      <c r="E92" s="17">
        <v>450</v>
      </c>
      <c r="F92" s="64">
        <f t="shared" si="6"/>
        <v>562.5</v>
      </c>
      <c r="K92" s="83"/>
    </row>
    <row r="93" spans="1:11" x14ac:dyDescent="0.25">
      <c r="A93" s="22" t="s">
        <v>38</v>
      </c>
      <c r="B93" s="25"/>
      <c r="C93" s="15" t="s">
        <v>5</v>
      </c>
      <c r="D93" s="16">
        <v>1.25</v>
      </c>
      <c r="E93" s="17">
        <v>650</v>
      </c>
      <c r="F93" s="64">
        <f t="shared" si="6"/>
        <v>0</v>
      </c>
      <c r="K93" s="83"/>
    </row>
    <row r="94" spans="1:11" x14ac:dyDescent="0.25">
      <c r="A94" s="22" t="s">
        <v>39</v>
      </c>
      <c r="B94" s="25"/>
      <c r="C94" s="15" t="s">
        <v>5</v>
      </c>
      <c r="D94" s="16">
        <v>1.25</v>
      </c>
      <c r="E94" s="17">
        <v>1200</v>
      </c>
      <c r="F94" s="64">
        <f t="shared" si="6"/>
        <v>0</v>
      </c>
      <c r="K94" s="83"/>
    </row>
    <row r="95" spans="1:11" x14ac:dyDescent="0.25">
      <c r="A95" s="22" t="s">
        <v>40</v>
      </c>
      <c r="B95" s="25"/>
      <c r="C95" s="15" t="s">
        <v>5</v>
      </c>
      <c r="D95" s="16">
        <v>1.25</v>
      </c>
      <c r="E95" s="17">
        <v>1500</v>
      </c>
      <c r="F95" s="64">
        <f t="shared" si="6"/>
        <v>0</v>
      </c>
      <c r="H95" s="9"/>
      <c r="K95" s="83"/>
    </row>
    <row r="96" spans="1:11" x14ac:dyDescent="0.25">
      <c r="A96" s="22" t="s">
        <v>41</v>
      </c>
      <c r="B96" s="25"/>
      <c r="C96" s="26" t="s">
        <v>5</v>
      </c>
      <c r="D96" s="16">
        <v>1.25</v>
      </c>
      <c r="E96" s="28">
        <v>3100</v>
      </c>
      <c r="F96" s="64">
        <f t="shared" si="6"/>
        <v>0</v>
      </c>
      <c r="K96" s="86"/>
    </row>
    <row r="97" spans="1:11" x14ac:dyDescent="0.25">
      <c r="A97" s="22" t="s">
        <v>53</v>
      </c>
      <c r="B97" s="25"/>
      <c r="C97" s="15" t="s">
        <v>54</v>
      </c>
      <c r="D97" s="16">
        <v>1.25</v>
      </c>
      <c r="E97" s="17">
        <v>45</v>
      </c>
      <c r="F97" s="64">
        <f t="shared" si="6"/>
        <v>0</v>
      </c>
      <c r="K97" s="83"/>
    </row>
    <row r="98" spans="1:11" x14ac:dyDescent="0.25">
      <c r="A98" s="22" t="s">
        <v>55</v>
      </c>
      <c r="B98" s="25"/>
      <c r="C98" s="15" t="s">
        <v>54</v>
      </c>
      <c r="D98" s="16">
        <v>1.25</v>
      </c>
      <c r="E98" s="17">
        <v>85</v>
      </c>
      <c r="F98" s="64">
        <f t="shared" si="6"/>
        <v>0</v>
      </c>
      <c r="K98" s="83"/>
    </row>
    <row r="99" spans="1:11" x14ac:dyDescent="0.25">
      <c r="A99" s="22" t="s">
        <v>57</v>
      </c>
      <c r="B99" s="25"/>
      <c r="C99" s="26" t="s">
        <v>10</v>
      </c>
      <c r="D99" s="16">
        <v>1.25</v>
      </c>
      <c r="E99" s="28">
        <v>30</v>
      </c>
      <c r="F99" s="64">
        <f t="shared" si="6"/>
        <v>0</v>
      </c>
      <c r="K99" s="83"/>
    </row>
    <row r="100" spans="1:11" x14ac:dyDescent="0.25">
      <c r="A100" s="107"/>
      <c r="B100" s="108"/>
      <c r="C100" s="108"/>
      <c r="D100" s="108"/>
      <c r="E100" s="108"/>
      <c r="F100" s="109"/>
      <c r="G100"/>
      <c r="H100" s="9"/>
      <c r="K100" s="86"/>
    </row>
    <row r="101" spans="1:11" x14ac:dyDescent="0.25">
      <c r="A101" s="256" t="s">
        <v>115</v>
      </c>
      <c r="B101" s="253"/>
      <c r="C101" s="253"/>
      <c r="D101" s="253"/>
      <c r="E101" s="253"/>
      <c r="F101" s="257"/>
      <c r="K101" s="83"/>
    </row>
    <row r="102" spans="1:11" x14ac:dyDescent="0.25">
      <c r="A102" s="22" t="s">
        <v>116</v>
      </c>
      <c r="B102" s="25"/>
      <c r="C102" s="26" t="s">
        <v>5</v>
      </c>
      <c r="D102" s="27">
        <v>1</v>
      </c>
      <c r="E102" s="88">
        <v>2400</v>
      </c>
      <c r="F102" s="63">
        <f>D102*E102*B102</f>
        <v>0</v>
      </c>
      <c r="K102" s="83"/>
    </row>
    <row r="103" spans="1:11" x14ac:dyDescent="0.25">
      <c r="A103" s="22" t="s">
        <v>117</v>
      </c>
      <c r="B103" s="25"/>
      <c r="C103" s="26" t="s">
        <v>5</v>
      </c>
      <c r="D103" s="27">
        <v>1</v>
      </c>
      <c r="E103" s="88">
        <v>3200</v>
      </c>
      <c r="F103" s="63">
        <f>D103*E103*B103</f>
        <v>0</v>
      </c>
      <c r="H103" s="9"/>
      <c r="K103" s="83"/>
    </row>
    <row r="104" spans="1:11" x14ac:dyDescent="0.25">
      <c r="A104" s="256" t="s">
        <v>73</v>
      </c>
      <c r="B104" s="253"/>
      <c r="C104" s="253"/>
      <c r="D104" s="253"/>
      <c r="E104" s="253"/>
      <c r="F104" s="257"/>
      <c r="H104" s="87"/>
      <c r="I104" s="85"/>
      <c r="K104" s="83"/>
    </row>
    <row r="105" spans="1:11" x14ac:dyDescent="0.25">
      <c r="A105" s="21" t="s">
        <v>74</v>
      </c>
      <c r="B105" s="30"/>
      <c r="C105" s="31" t="s">
        <v>10</v>
      </c>
      <c r="D105" s="32">
        <v>1</v>
      </c>
      <c r="E105" s="33">
        <v>50</v>
      </c>
      <c r="F105" s="63">
        <f>B105*D105*E105</f>
        <v>0</v>
      </c>
      <c r="H105" s="87"/>
      <c r="I105" s="85"/>
      <c r="K105" s="83"/>
    </row>
    <row r="106" spans="1:11" x14ac:dyDescent="0.25">
      <c r="A106" s="21" t="s">
        <v>76</v>
      </c>
      <c r="B106" s="30"/>
      <c r="C106" s="31" t="s">
        <v>10</v>
      </c>
      <c r="D106" s="32">
        <v>1</v>
      </c>
      <c r="E106" s="33">
        <v>10</v>
      </c>
      <c r="F106" s="63">
        <f>B106*D106*E106</f>
        <v>0</v>
      </c>
      <c r="H106" s="87"/>
      <c r="I106" s="85"/>
      <c r="K106" s="83"/>
    </row>
    <row r="107" spans="1:11" x14ac:dyDescent="0.25">
      <c r="A107" s="21" t="s">
        <v>75</v>
      </c>
      <c r="B107" s="30"/>
      <c r="C107" s="31" t="s">
        <v>10</v>
      </c>
      <c r="D107" s="32">
        <v>1</v>
      </c>
      <c r="E107" s="33">
        <v>110</v>
      </c>
      <c r="F107" s="63">
        <f>B107*D107*E107</f>
        <v>0</v>
      </c>
      <c r="H107" s="87"/>
      <c r="I107" s="85"/>
      <c r="K107" s="83"/>
    </row>
    <row r="108" spans="1:11" x14ac:dyDescent="0.25">
      <c r="A108" s="21" t="s">
        <v>77</v>
      </c>
      <c r="B108" s="30"/>
      <c r="C108" s="31" t="s">
        <v>10</v>
      </c>
      <c r="D108" s="32">
        <v>1</v>
      </c>
      <c r="E108" s="33">
        <v>45</v>
      </c>
      <c r="F108" s="63">
        <f>B108*D108*E108</f>
        <v>0</v>
      </c>
      <c r="H108" s="87"/>
      <c r="I108" s="85"/>
      <c r="K108" s="83"/>
    </row>
    <row r="109" spans="1:11" x14ac:dyDescent="0.25">
      <c r="A109" s="21"/>
      <c r="B109" s="30"/>
      <c r="C109" s="31" t="s">
        <v>10</v>
      </c>
      <c r="D109" s="32">
        <v>1</v>
      </c>
      <c r="E109" s="33"/>
      <c r="F109" s="63">
        <f>B109*D109*E109</f>
        <v>0</v>
      </c>
      <c r="G109"/>
      <c r="H109" s="87"/>
      <c r="I109" s="85"/>
      <c r="K109" s="83"/>
    </row>
    <row r="110" spans="1:11" x14ac:dyDescent="0.25">
      <c r="A110" s="256" t="s">
        <v>78</v>
      </c>
      <c r="B110" s="253"/>
      <c r="C110" s="253"/>
      <c r="D110" s="253"/>
      <c r="E110" s="253"/>
      <c r="F110" s="257"/>
      <c r="G110"/>
      <c r="H110" s="87"/>
      <c r="I110" s="85"/>
      <c r="J110" s="9"/>
      <c r="K110" s="83"/>
    </row>
    <row r="111" spans="1:11" x14ac:dyDescent="0.25">
      <c r="A111" s="21" t="s">
        <v>110</v>
      </c>
      <c r="B111" s="30"/>
      <c r="C111" s="31" t="s">
        <v>10</v>
      </c>
      <c r="D111" s="32">
        <v>1</v>
      </c>
      <c r="E111" s="89">
        <v>50</v>
      </c>
      <c r="F111" s="63">
        <f t="shared" ref="F111:F124" si="7">D111*B111*E111</f>
        <v>0</v>
      </c>
      <c r="G111"/>
      <c r="H111" s="87"/>
      <c r="I111" s="85"/>
      <c r="J111" s="9"/>
      <c r="K111" s="83"/>
    </row>
    <row r="112" spans="1:11" x14ac:dyDescent="0.25">
      <c r="A112" s="21" t="s">
        <v>79</v>
      </c>
      <c r="B112" s="30"/>
      <c r="C112" s="31" t="s">
        <v>10</v>
      </c>
      <c r="D112" s="32">
        <v>1</v>
      </c>
      <c r="E112" s="33">
        <v>800</v>
      </c>
      <c r="F112" s="63">
        <f t="shared" si="7"/>
        <v>0</v>
      </c>
      <c r="G112"/>
      <c r="H112" s="87"/>
      <c r="I112" s="85"/>
      <c r="J112" s="9"/>
      <c r="K112" s="82"/>
    </row>
    <row r="113" spans="1:17" x14ac:dyDescent="0.25">
      <c r="A113" s="21" t="s">
        <v>80</v>
      </c>
      <c r="B113" s="30"/>
      <c r="C113" s="31" t="s">
        <v>10</v>
      </c>
      <c r="D113" s="32">
        <v>1</v>
      </c>
      <c r="E113" s="33">
        <v>35</v>
      </c>
      <c r="F113" s="63">
        <f t="shared" si="7"/>
        <v>0</v>
      </c>
      <c r="G113"/>
      <c r="H113" s="87"/>
      <c r="I113" s="85"/>
      <c r="J113" s="9"/>
      <c r="K113" s="82"/>
    </row>
    <row r="114" spans="1:17" x14ac:dyDescent="0.25">
      <c r="A114" s="21" t="s">
        <v>127</v>
      </c>
      <c r="B114" s="30"/>
      <c r="C114" s="31" t="s">
        <v>10</v>
      </c>
      <c r="D114" s="32">
        <v>1</v>
      </c>
      <c r="E114" s="33">
        <v>2400</v>
      </c>
      <c r="F114" s="63">
        <f t="shared" si="7"/>
        <v>0</v>
      </c>
      <c r="G114"/>
      <c r="H114" s="87"/>
      <c r="I114" s="85"/>
      <c r="J114" s="9"/>
      <c r="K114" s="82"/>
    </row>
    <row r="115" spans="1:17" x14ac:dyDescent="0.25">
      <c r="A115" s="21" t="s">
        <v>128</v>
      </c>
      <c r="B115" s="30"/>
      <c r="C115" s="31" t="s">
        <v>10</v>
      </c>
      <c r="D115" s="32">
        <v>1</v>
      </c>
      <c r="E115" s="33">
        <v>1800</v>
      </c>
      <c r="F115" s="63">
        <f t="shared" si="7"/>
        <v>0</v>
      </c>
      <c r="G115"/>
      <c r="H115" s="87"/>
      <c r="I115" s="85"/>
      <c r="J115" s="9"/>
      <c r="K115" s="82"/>
    </row>
    <row r="116" spans="1:17" x14ac:dyDescent="0.25">
      <c r="A116" s="21"/>
      <c r="B116" s="30"/>
      <c r="C116" s="31" t="s">
        <v>10</v>
      </c>
      <c r="D116" s="32">
        <v>1</v>
      </c>
      <c r="E116" s="33"/>
      <c r="F116" s="63">
        <f t="shared" si="7"/>
        <v>0</v>
      </c>
      <c r="G116"/>
      <c r="H116" s="87"/>
      <c r="I116" s="85"/>
      <c r="J116" s="9"/>
      <c r="K116" s="82"/>
    </row>
    <row r="117" spans="1:17" x14ac:dyDescent="0.25">
      <c r="A117" s="21"/>
      <c r="B117" s="30"/>
      <c r="C117" s="31" t="s">
        <v>10</v>
      </c>
      <c r="D117" s="32">
        <v>1</v>
      </c>
      <c r="E117" s="33"/>
      <c r="F117" s="63">
        <f t="shared" si="7"/>
        <v>0</v>
      </c>
      <c r="G117"/>
      <c r="H117" s="87"/>
      <c r="I117" s="85"/>
      <c r="J117" s="9"/>
      <c r="K117" s="82"/>
    </row>
    <row r="118" spans="1:17" x14ac:dyDescent="0.25">
      <c r="A118" s="21"/>
      <c r="B118" s="30"/>
      <c r="C118" s="31" t="s">
        <v>10</v>
      </c>
      <c r="D118" s="32">
        <v>1</v>
      </c>
      <c r="E118" s="33"/>
      <c r="F118" s="63">
        <f t="shared" si="7"/>
        <v>0</v>
      </c>
      <c r="G118"/>
      <c r="H118" s="87"/>
      <c r="I118" s="85"/>
      <c r="J118" s="9"/>
      <c r="K118" s="82"/>
    </row>
    <row r="119" spans="1:17" x14ac:dyDescent="0.25">
      <c r="A119" s="21"/>
      <c r="B119" s="30"/>
      <c r="C119" s="31" t="s">
        <v>10</v>
      </c>
      <c r="D119" s="32">
        <v>1</v>
      </c>
      <c r="E119" s="33"/>
      <c r="F119" s="63">
        <f t="shared" si="7"/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 t="shared" si="7"/>
        <v>0</v>
      </c>
      <c r="G120"/>
      <c r="H120" s="87"/>
      <c r="I120" s="85"/>
      <c r="J120" s="9"/>
      <c r="K120" s="82"/>
    </row>
    <row r="121" spans="1:17" x14ac:dyDescent="0.25">
      <c r="A121" s="21"/>
      <c r="B121" s="30"/>
      <c r="C121" s="31" t="s">
        <v>10</v>
      </c>
      <c r="D121" s="32">
        <v>1</v>
      </c>
      <c r="E121" s="33"/>
      <c r="F121" s="63">
        <f t="shared" si="7"/>
        <v>0</v>
      </c>
      <c r="G121"/>
      <c r="H121"/>
      <c r="I121" s="85"/>
    </row>
    <row r="122" spans="1:17" x14ac:dyDescent="0.25">
      <c r="A122" s="21"/>
      <c r="B122" s="30"/>
      <c r="C122" s="31" t="s">
        <v>10</v>
      </c>
      <c r="D122" s="32">
        <v>1</v>
      </c>
      <c r="E122" s="33"/>
      <c r="F122" s="63">
        <f t="shared" si="7"/>
        <v>0</v>
      </c>
      <c r="G122"/>
      <c r="H122"/>
      <c r="I122" s="85"/>
    </row>
    <row r="123" spans="1:17" x14ac:dyDescent="0.25">
      <c r="A123" s="21"/>
      <c r="B123" s="30"/>
      <c r="C123" s="31" t="s">
        <v>10</v>
      </c>
      <c r="D123" s="32">
        <v>1</v>
      </c>
      <c r="E123" s="33"/>
      <c r="F123" s="63">
        <f t="shared" si="7"/>
        <v>0</v>
      </c>
      <c r="G123"/>
      <c r="H123"/>
      <c r="I123" s="85"/>
    </row>
    <row r="124" spans="1:17" x14ac:dyDescent="0.25">
      <c r="A124" s="21"/>
      <c r="B124" s="30"/>
      <c r="C124" s="31" t="s">
        <v>10</v>
      </c>
      <c r="D124" s="32">
        <v>1</v>
      </c>
      <c r="E124" s="33"/>
      <c r="F124" s="63">
        <f t="shared" si="7"/>
        <v>0</v>
      </c>
      <c r="G124"/>
      <c r="H124"/>
      <c r="I124" s="85"/>
    </row>
    <row r="125" spans="1:17" x14ac:dyDescent="0.25">
      <c r="A125" s="256" t="s">
        <v>42</v>
      </c>
      <c r="B125" s="253"/>
      <c r="C125" s="253"/>
      <c r="D125" s="253"/>
      <c r="E125" s="253"/>
      <c r="F125" s="257"/>
      <c r="G125"/>
      <c r="H125"/>
      <c r="I125" s="85"/>
    </row>
    <row r="126" spans="1:17" x14ac:dyDescent="0.25">
      <c r="A126" s="125" t="s">
        <v>52</v>
      </c>
      <c r="B126" s="30"/>
      <c r="C126" s="31"/>
      <c r="D126" s="32"/>
      <c r="E126" s="33"/>
      <c r="F126" s="63">
        <f t="shared" ref="F126:F136" si="8">B126*D126*E126</f>
        <v>0</v>
      </c>
      <c r="G126"/>
      <c r="H126"/>
      <c r="I126"/>
      <c r="J126" s="9"/>
      <c r="K126" s="52"/>
      <c r="L126" s="52"/>
      <c r="M126" s="52"/>
      <c r="N126" s="52"/>
      <c r="O126" s="9"/>
      <c r="P126" s="9"/>
      <c r="Q126" s="9"/>
    </row>
    <row r="127" spans="1:17" x14ac:dyDescent="0.25">
      <c r="A127" s="67" t="s">
        <v>51</v>
      </c>
      <c r="B127" s="30"/>
      <c r="C127" s="31"/>
      <c r="D127" s="32"/>
      <c r="E127" s="33"/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43</v>
      </c>
      <c r="B128" s="81"/>
      <c r="C128" s="16" t="s">
        <v>10</v>
      </c>
      <c r="D128" s="16">
        <v>1</v>
      </c>
      <c r="E128" s="16">
        <v>1500</v>
      </c>
      <c r="F128" s="64">
        <f t="shared" si="8"/>
        <v>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 t="s">
        <v>44</v>
      </c>
      <c r="B129" s="14"/>
      <c r="C129" s="16" t="s">
        <v>10</v>
      </c>
      <c r="D129" s="16">
        <v>1</v>
      </c>
      <c r="E129" s="16">
        <v>2100</v>
      </c>
      <c r="F129" s="64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125" t="s">
        <v>119</v>
      </c>
      <c r="B130" s="14"/>
      <c r="C130" s="16"/>
      <c r="D130" s="16"/>
      <c r="E130" s="17"/>
      <c r="F130" s="64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67" t="s">
        <v>118</v>
      </c>
      <c r="B131" s="30"/>
      <c r="C131" s="31"/>
      <c r="D131" s="32"/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</row>
    <row r="132" spans="1:17" x14ac:dyDescent="0.25">
      <c r="A132" s="21" t="s">
        <v>120</v>
      </c>
      <c r="B132" s="81"/>
      <c r="C132" s="16" t="s">
        <v>10</v>
      </c>
      <c r="D132" s="16">
        <v>1</v>
      </c>
      <c r="E132" s="16">
        <v>2100</v>
      </c>
      <c r="F132" s="64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 t="s">
        <v>121</v>
      </c>
      <c r="B133" s="14"/>
      <c r="C133" s="16" t="s">
        <v>10</v>
      </c>
      <c r="D133" s="16">
        <v>1</v>
      </c>
      <c r="E133" s="16">
        <v>3100</v>
      </c>
      <c r="F133" s="64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67" t="s">
        <v>122</v>
      </c>
      <c r="B134" s="30"/>
      <c r="C134" s="31"/>
      <c r="D134" s="32"/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 t="s">
        <v>123</v>
      </c>
      <c r="B135" s="14"/>
      <c r="C135" s="16" t="s">
        <v>10</v>
      </c>
      <c r="D135" s="16">
        <v>1</v>
      </c>
      <c r="E135" s="16">
        <v>3400</v>
      </c>
      <c r="F135" s="64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1" t="s">
        <v>124</v>
      </c>
      <c r="B136" s="14"/>
      <c r="C136" s="16" t="s">
        <v>10</v>
      </c>
      <c r="D136" s="16">
        <v>1</v>
      </c>
      <c r="E136" s="16">
        <v>3500</v>
      </c>
      <c r="F136" s="64">
        <f t="shared" si="8"/>
        <v>0</v>
      </c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21"/>
      <c r="B137" s="14"/>
      <c r="C137" s="16"/>
      <c r="D137" s="16"/>
      <c r="E137" s="16"/>
      <c r="F137" s="64"/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21"/>
      <c r="B138" s="14"/>
      <c r="C138" s="16"/>
      <c r="D138" s="16"/>
      <c r="E138" s="16"/>
      <c r="F138" s="64"/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2"/>
      <c r="B139" s="25"/>
      <c r="C139" s="26"/>
      <c r="D139" s="27"/>
      <c r="E139" s="28"/>
      <c r="F139" s="65"/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131" t="s">
        <v>125</v>
      </c>
      <c r="B140" s="126"/>
      <c r="C140" s="127"/>
      <c r="D140" s="128"/>
      <c r="E140" s="130"/>
      <c r="F140" s="129">
        <f>SUM(F111:F124,F126:F139,F105:F109,F102:F103,F91:F99,F86:F90,F78:F83,F65:F76,F52:F53,F55:F62,F43:F48,F41,F39,F33:F37,F23:F30,F10:F20,F4:F7)</f>
        <v>4310.4049999999988</v>
      </c>
      <c r="G140"/>
      <c r="H140"/>
      <c r="I140"/>
      <c r="J140" s="9"/>
      <c r="K140" s="52"/>
      <c r="L140" s="52"/>
      <c r="M140" s="52"/>
      <c r="N140" s="52"/>
    </row>
    <row r="141" spans="1:17" ht="15.75" thickBot="1" x14ac:dyDescent="0.3">
      <c r="A141" s="132" t="s">
        <v>126</v>
      </c>
      <c r="B141" s="133"/>
      <c r="C141" s="133"/>
      <c r="D141" s="133"/>
      <c r="E141" s="133"/>
      <c r="F141" s="134">
        <f>F140*0.2</f>
        <v>862.08099999999979</v>
      </c>
      <c r="G141"/>
      <c r="H141"/>
      <c r="I141"/>
      <c r="J141" s="9"/>
      <c r="K141" s="52"/>
      <c r="L141" s="52"/>
      <c r="M141" s="52"/>
      <c r="N141" s="52"/>
    </row>
    <row r="142" spans="1:17" ht="27" thickBot="1" x14ac:dyDescent="0.3">
      <c r="A142" s="258" t="s">
        <v>98</v>
      </c>
      <c r="B142" s="259"/>
      <c r="C142" s="259"/>
      <c r="D142" s="259"/>
      <c r="E142" s="260"/>
      <c r="F142" s="135">
        <f>F140+F141</f>
        <v>5172.485999999999</v>
      </c>
      <c r="G142"/>
      <c r="H142"/>
      <c r="I142"/>
      <c r="J142" s="9"/>
      <c r="K142" s="52"/>
      <c r="L142" s="52"/>
      <c r="M142" s="52"/>
      <c r="N142" s="52"/>
    </row>
    <row r="143" spans="1:17" x14ac:dyDescent="0.25">
      <c r="A143" s="49"/>
      <c r="B143" s="49"/>
      <c r="C143" s="49"/>
      <c r="D143" s="49"/>
      <c r="E143" s="50"/>
      <c r="F143" s="49"/>
      <c r="G143"/>
      <c r="H143"/>
      <c r="I143"/>
      <c r="J143" s="9"/>
      <c r="K143" s="52"/>
      <c r="L143" s="52"/>
      <c r="M143" s="52"/>
      <c r="N143" s="52"/>
    </row>
    <row r="144" spans="1:17" x14ac:dyDescent="0.25">
      <c r="A144" s="49"/>
      <c r="B144" s="49"/>
      <c r="C144" s="49"/>
      <c r="D144" s="49"/>
      <c r="E144" s="50"/>
      <c r="F144" s="49"/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49"/>
      <c r="B145" s="49"/>
      <c r="C145" s="49"/>
      <c r="D145" s="49"/>
      <c r="E145" s="50"/>
      <c r="F145" s="49"/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49"/>
      <c r="B146" s="49"/>
      <c r="C146" s="49"/>
      <c r="D146" s="49"/>
      <c r="E146" s="50"/>
      <c r="F146" s="49"/>
      <c r="G146"/>
      <c r="H146"/>
      <c r="I146"/>
      <c r="J146" s="9"/>
      <c r="K146" s="98"/>
      <c r="L146" s="98"/>
      <c r="M146" s="98"/>
      <c r="N146" s="98"/>
    </row>
    <row r="147" spans="1:14" x14ac:dyDescent="0.25">
      <c r="A147" s="49"/>
      <c r="B147" s="49"/>
      <c r="C147" s="49"/>
      <c r="D147" s="49"/>
      <c r="E147" s="50"/>
      <c r="F147" s="49"/>
      <c r="G147"/>
      <c r="H147"/>
      <c r="I147"/>
      <c r="J147" s="9"/>
      <c r="K147" s="52"/>
      <c r="L147" s="52"/>
      <c r="M147" s="52"/>
      <c r="N147" s="52"/>
    </row>
    <row r="148" spans="1:14" x14ac:dyDescent="0.25">
      <c r="A148" s="49"/>
      <c r="B148" s="49"/>
      <c r="C148" s="49"/>
      <c r="D148" s="49"/>
      <c r="E148" s="50"/>
      <c r="F148" s="49"/>
      <c r="G148"/>
      <c r="H148"/>
      <c r="I148"/>
      <c r="J148" s="52"/>
      <c r="K148" s="52"/>
      <c r="L148" s="52"/>
      <c r="M148" s="52"/>
      <c r="N148" s="52"/>
    </row>
    <row r="149" spans="1:14" x14ac:dyDescent="0.25">
      <c r="A149" s="49"/>
      <c r="B149" s="49"/>
      <c r="C149" s="49"/>
      <c r="D149" s="49"/>
      <c r="E149" s="50"/>
      <c r="F149" s="49"/>
      <c r="G149"/>
      <c r="H149"/>
      <c r="I149"/>
      <c r="J149" s="52"/>
      <c r="K149" s="52"/>
      <c r="L149" s="52"/>
      <c r="M149" s="52"/>
      <c r="N149" s="52"/>
    </row>
    <row r="150" spans="1:14" x14ac:dyDescent="0.25">
      <c r="A150" s="49"/>
      <c r="B150" s="49"/>
      <c r="C150" s="49"/>
      <c r="D150" s="49"/>
      <c r="E150" s="50"/>
      <c r="F150" s="49"/>
      <c r="G150"/>
      <c r="H150"/>
      <c r="I150"/>
      <c r="J150" s="52"/>
      <c r="K150" s="52"/>
      <c r="L150" s="52"/>
      <c r="M150" s="52"/>
      <c r="N150" s="52"/>
    </row>
    <row r="151" spans="1:14" x14ac:dyDescent="0.25">
      <c r="A151" s="49"/>
      <c r="B151" s="49"/>
      <c r="C151" s="49"/>
      <c r="D151" s="49"/>
      <c r="E151" s="50"/>
      <c r="F151" s="49"/>
      <c r="G151"/>
      <c r="H151"/>
      <c r="I151"/>
      <c r="J151" s="52"/>
      <c r="K151" s="52"/>
      <c r="L151" s="52"/>
      <c r="M151" s="52"/>
      <c r="N151" s="52"/>
    </row>
    <row r="152" spans="1:14" x14ac:dyDescent="0.25">
      <c r="A152" s="49"/>
      <c r="B152" s="49"/>
      <c r="C152" s="49"/>
      <c r="D152" s="49"/>
      <c r="E152" s="50"/>
      <c r="F152" s="49"/>
      <c r="H152"/>
      <c r="I152"/>
      <c r="J152" s="52"/>
      <c r="K152" s="52"/>
      <c r="L152" s="52"/>
      <c r="M152" s="52"/>
      <c r="N152" s="52"/>
    </row>
    <row r="153" spans="1:14" x14ac:dyDescent="0.25">
      <c r="A153" s="49"/>
      <c r="B153" s="9"/>
      <c r="C153" s="9"/>
      <c r="D153" s="9"/>
      <c r="E153" s="9"/>
      <c r="F153" s="9"/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98"/>
      <c r="K158" s="98"/>
      <c r="L158" s="98"/>
      <c r="M158" s="98"/>
      <c r="N158" s="98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52"/>
      <c r="K159" s="52"/>
      <c r="L159" s="52"/>
      <c r="M159" s="52"/>
      <c r="N159" s="52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G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49"/>
      <c r="C164" s="49"/>
      <c r="D164" s="49"/>
      <c r="E164" s="50"/>
      <c r="F164" s="4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49"/>
      <c r="B167" s="53"/>
      <c r="C167" s="54"/>
      <c r="D167" s="55"/>
      <c r="E167" s="56"/>
      <c r="F167" s="43"/>
      <c r="G167" s="49"/>
      <c r="H167" s="52"/>
      <c r="I167"/>
      <c r="J167" s="52"/>
      <c r="K167" s="52"/>
      <c r="L167" s="52"/>
      <c r="M167" s="52"/>
      <c r="N167" s="52"/>
    </row>
    <row r="168" spans="1:14" x14ac:dyDescent="0.25">
      <c r="A168" s="49"/>
      <c r="B168" s="53"/>
      <c r="C168" s="54"/>
      <c r="D168" s="55"/>
      <c r="E168" s="56"/>
      <c r="F168" s="43"/>
      <c r="G168" s="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53"/>
      <c r="C169" s="54"/>
      <c r="D169" s="55"/>
      <c r="E169" s="56"/>
      <c r="F169" s="43"/>
      <c r="G169"/>
      <c r="H169" s="52"/>
      <c r="I169"/>
      <c r="J169" s="52"/>
      <c r="K169" s="52"/>
      <c r="L169" s="52"/>
      <c r="M169" s="52"/>
      <c r="N169" s="52"/>
    </row>
    <row r="170" spans="1:14" x14ac:dyDescent="0.25">
      <c r="A170" s="52"/>
      <c r="B170" s="49"/>
      <c r="C170" s="49"/>
      <c r="D170" s="49"/>
      <c r="E170" s="50"/>
      <c r="F170" s="49"/>
      <c r="H170" s="52"/>
      <c r="I170"/>
      <c r="J170" s="52"/>
      <c r="K170" s="52"/>
      <c r="L170" s="52"/>
      <c r="M170" s="52"/>
      <c r="N170" s="52"/>
    </row>
    <row r="171" spans="1:14" x14ac:dyDescent="0.25">
      <c r="A171" s="52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52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53"/>
      <c r="C176" s="54"/>
      <c r="D176" s="55"/>
      <c r="E176" s="56"/>
      <c r="F176" s="43"/>
      <c r="G176"/>
      <c r="I176"/>
      <c r="J176" s="52"/>
      <c r="K176" s="52"/>
      <c r="L176" s="52"/>
      <c r="M176" s="52"/>
      <c r="N176" s="52"/>
    </row>
    <row r="177" spans="1:14" x14ac:dyDescent="0.25">
      <c r="A177" s="49"/>
      <c r="B177" s="53"/>
      <c r="C177" s="54"/>
      <c r="D177" s="55"/>
      <c r="E177" s="56"/>
      <c r="F177" s="43"/>
      <c r="I177"/>
      <c r="J177" s="98"/>
      <c r="K177" s="98"/>
      <c r="L177" s="98"/>
      <c r="M177" s="98"/>
      <c r="N177" s="98"/>
    </row>
    <row r="178" spans="1:14" x14ac:dyDescent="0.25">
      <c r="A178" s="49"/>
      <c r="B178" s="53"/>
      <c r="C178" s="54"/>
      <c r="D178" s="55"/>
      <c r="E178" s="56"/>
      <c r="F178" s="43"/>
      <c r="G178"/>
      <c r="I178"/>
      <c r="J178" s="52"/>
      <c r="K178" s="52"/>
      <c r="L178" s="52"/>
      <c r="M178" s="52"/>
      <c r="N178" s="52"/>
    </row>
    <row r="179" spans="1:14" x14ac:dyDescent="0.25">
      <c r="A179" s="52"/>
      <c r="B179" s="53"/>
      <c r="C179" s="54"/>
      <c r="D179" s="55"/>
      <c r="E179" s="56"/>
      <c r="F179" s="43"/>
      <c r="I179"/>
      <c r="J179" s="52"/>
      <c r="K179" s="52"/>
      <c r="L179" s="52"/>
      <c r="M179" s="52"/>
      <c r="N179" s="52"/>
    </row>
    <row r="180" spans="1:14" x14ac:dyDescent="0.25">
      <c r="A180" s="52"/>
      <c r="B180" s="53"/>
      <c r="C180" s="54"/>
      <c r="D180" s="55"/>
      <c r="E180" s="56"/>
      <c r="F180" s="43"/>
      <c r="H180" s="9"/>
      <c r="I180"/>
      <c r="J180" s="52"/>
      <c r="K180" s="52"/>
      <c r="L180" s="52"/>
      <c r="M180" s="52"/>
      <c r="N180" s="52"/>
    </row>
    <row r="181" spans="1:14" x14ac:dyDescent="0.25">
      <c r="A181" s="52"/>
      <c r="B181" s="53"/>
      <c r="C181" s="54"/>
      <c r="D181" s="55"/>
      <c r="E181" s="56"/>
      <c r="F181" s="43"/>
      <c r="I181"/>
    </row>
    <row r="182" spans="1:14" x14ac:dyDescent="0.25">
      <c r="A182" s="52"/>
      <c r="B182" s="53"/>
      <c r="C182" s="54"/>
      <c r="D182" s="55"/>
      <c r="E182" s="56"/>
      <c r="F182" s="43"/>
      <c r="H182" s="9"/>
      <c r="I182"/>
    </row>
    <row r="183" spans="1:14" x14ac:dyDescent="0.25">
      <c r="A183" s="52"/>
      <c r="B183" s="53"/>
      <c r="C183" s="54"/>
      <c r="D183" s="55"/>
      <c r="E183" s="56"/>
      <c r="F183" s="43"/>
      <c r="G183"/>
      <c r="H183" s="9"/>
      <c r="I183" s="52"/>
    </row>
    <row r="184" spans="1:14" x14ac:dyDescent="0.25">
      <c r="A184" s="52"/>
      <c r="B184" s="53"/>
      <c r="C184" s="54"/>
      <c r="D184" s="55"/>
      <c r="E184" s="56"/>
      <c r="F184" s="43"/>
      <c r="I184" s="52"/>
    </row>
    <row r="185" spans="1:14" x14ac:dyDescent="0.25">
      <c r="A185" s="52"/>
      <c r="B185" s="53"/>
      <c r="C185" s="54"/>
      <c r="D185" s="55"/>
      <c r="E185" s="56"/>
      <c r="F185" s="43"/>
      <c r="I185" s="52"/>
    </row>
    <row r="186" spans="1:14" x14ac:dyDescent="0.25">
      <c r="A186" s="52"/>
      <c r="B186" s="53"/>
      <c r="C186" s="54"/>
      <c r="D186" s="55"/>
      <c r="E186" s="56"/>
      <c r="F186" s="43"/>
      <c r="I186" s="52"/>
    </row>
    <row r="187" spans="1:14" x14ac:dyDescent="0.25">
      <c r="A187" s="52"/>
      <c r="B187" s="53"/>
      <c r="C187" s="54"/>
      <c r="D187" s="55"/>
      <c r="E187" s="56"/>
      <c r="F187" s="43"/>
      <c r="I187" s="52"/>
    </row>
    <row r="188" spans="1:14" x14ac:dyDescent="0.25">
      <c r="A188" s="52"/>
      <c r="B188" s="53"/>
      <c r="C188" s="54"/>
      <c r="D188" s="55"/>
      <c r="E188" s="56"/>
      <c r="F188" s="43"/>
      <c r="I188" s="52"/>
    </row>
    <row r="189" spans="1:14" x14ac:dyDescent="0.25">
      <c r="A189" s="52"/>
      <c r="B189" s="53"/>
      <c r="C189" s="54"/>
      <c r="D189" s="55"/>
      <c r="E189" s="56"/>
      <c r="F189" s="43"/>
      <c r="I189" s="52"/>
    </row>
    <row r="190" spans="1:14" x14ac:dyDescent="0.25">
      <c r="A190" s="24"/>
      <c r="B190" s="53"/>
      <c r="C190" s="54"/>
      <c r="D190" s="55"/>
      <c r="E190" s="56"/>
      <c r="F190" s="43"/>
      <c r="H190" s="9"/>
    </row>
    <row r="191" spans="1:14" x14ac:dyDescent="0.25">
      <c r="A191" s="24"/>
      <c r="B191" s="53"/>
      <c r="C191" s="54"/>
      <c r="D191" s="55"/>
      <c r="E191" s="56"/>
      <c r="F191" s="43"/>
    </row>
    <row r="192" spans="1:14" x14ac:dyDescent="0.25">
      <c r="A192" s="24"/>
      <c r="B192" s="53"/>
      <c r="C192" s="54"/>
      <c r="D192" s="55"/>
      <c r="E192" s="56"/>
      <c r="F192" s="43"/>
      <c r="H192" s="9"/>
    </row>
    <row r="193" spans="1:8" x14ac:dyDescent="0.25">
      <c r="A193" s="24"/>
      <c r="B193" s="53"/>
      <c r="C193" s="54"/>
      <c r="D193" s="55"/>
      <c r="E193" s="56"/>
      <c r="F193" s="43"/>
      <c r="G193"/>
    </row>
    <row r="194" spans="1:8" x14ac:dyDescent="0.25">
      <c r="A194" s="24"/>
      <c r="B194" s="53"/>
      <c r="C194" s="54"/>
      <c r="D194" s="55"/>
      <c r="E194" s="56"/>
      <c r="F194" s="43"/>
    </row>
    <row r="195" spans="1:8" x14ac:dyDescent="0.25">
      <c r="A195" s="24"/>
      <c r="B195" s="57"/>
      <c r="C195" s="58"/>
      <c r="D195" s="59"/>
      <c r="E195" s="60"/>
      <c r="F195" s="51"/>
    </row>
    <row r="196" spans="1:8" x14ac:dyDescent="0.25">
      <c r="A196" s="24"/>
      <c r="B196" s="57"/>
      <c r="C196" s="58"/>
      <c r="D196" s="59"/>
      <c r="E196" s="60"/>
      <c r="F196" s="51"/>
    </row>
    <row r="197" spans="1:8" x14ac:dyDescent="0.25">
      <c r="A197" s="24"/>
      <c r="B197" s="245"/>
      <c r="C197" s="245"/>
      <c r="D197" s="245"/>
      <c r="E197" s="245"/>
      <c r="F197" s="51"/>
      <c r="H197" s="9"/>
    </row>
    <row r="198" spans="1:8" x14ac:dyDescent="0.25">
      <c r="A198" s="5"/>
      <c r="B198" s="261"/>
      <c r="C198" s="261"/>
      <c r="D198" s="261"/>
      <c r="E198" s="261"/>
      <c r="F198" s="51"/>
    </row>
    <row r="199" spans="1:8" ht="26.25" x14ac:dyDescent="0.4">
      <c r="A199" s="5"/>
      <c r="B199" s="255"/>
      <c r="C199" s="255"/>
      <c r="D199" s="255"/>
      <c r="E199" s="255"/>
      <c r="F199" s="62"/>
    </row>
    <row r="200" spans="1:8" x14ac:dyDescent="0.25">
      <c r="A200" s="49"/>
      <c r="B200" s="49"/>
      <c r="C200" s="49"/>
      <c r="D200" s="49"/>
      <c r="E200" s="50"/>
      <c r="F200" s="49"/>
    </row>
    <row r="201" spans="1:8" x14ac:dyDescent="0.25">
      <c r="A201" s="61"/>
      <c r="B201" s="49"/>
      <c r="C201" s="49"/>
      <c r="D201" s="49"/>
      <c r="E201" s="50"/>
      <c r="F201" s="49"/>
      <c r="G201"/>
    </row>
    <row r="202" spans="1:8" x14ac:dyDescent="0.25">
      <c r="A202" s="49"/>
      <c r="B202" s="49"/>
      <c r="C202" s="49"/>
      <c r="D202" s="49"/>
      <c r="E202" s="50"/>
      <c r="F202" s="49"/>
    </row>
    <row r="203" spans="1:8" x14ac:dyDescent="0.25">
      <c r="A203" s="49"/>
      <c r="B203" s="49"/>
      <c r="C203" s="49"/>
      <c r="D203" s="52"/>
      <c r="E203" s="53"/>
      <c r="F203" s="54"/>
      <c r="G203"/>
    </row>
    <row r="204" spans="1:8" x14ac:dyDescent="0.25">
      <c r="A204" s="49"/>
      <c r="B204" s="49"/>
      <c r="C204" s="49"/>
      <c r="D204" s="49"/>
      <c r="E204" s="50"/>
      <c r="F204" s="49"/>
    </row>
    <row r="205" spans="1:8" x14ac:dyDescent="0.25">
      <c r="A205" s="49"/>
      <c r="B205" s="49"/>
      <c r="C205" s="49"/>
      <c r="D205" s="49"/>
      <c r="E205" s="50"/>
      <c r="F205" s="49"/>
    </row>
    <row r="206" spans="1:8" x14ac:dyDescent="0.25">
      <c r="A206" s="49"/>
      <c r="B206" s="49"/>
      <c r="C206" s="49"/>
      <c r="D206" s="49"/>
      <c r="E206" s="50"/>
      <c r="F206" s="49"/>
    </row>
    <row r="207" spans="1:8" x14ac:dyDescent="0.25">
      <c r="A207" s="49"/>
      <c r="B207" s="49"/>
      <c r="C207" s="49"/>
      <c r="D207" s="49"/>
      <c r="E207" s="50"/>
      <c r="F207" s="49"/>
      <c r="H207" s="9"/>
    </row>
    <row r="208" spans="1:8" x14ac:dyDescent="0.25">
      <c r="A208" s="49"/>
      <c r="B208" s="49"/>
      <c r="C208" s="49"/>
      <c r="D208" s="49"/>
      <c r="E208" s="50"/>
      <c r="F208" s="49"/>
      <c r="G208"/>
    </row>
    <row r="209" spans="1:8" x14ac:dyDescent="0.25">
      <c r="A209" s="49"/>
      <c r="B209" s="49"/>
      <c r="C209" s="49"/>
      <c r="D209" s="49"/>
      <c r="E209" s="50"/>
      <c r="F209" s="49"/>
    </row>
    <row r="210" spans="1:8" x14ac:dyDescent="0.25">
      <c r="A210" s="49"/>
      <c r="B210" s="49"/>
      <c r="C210" s="49"/>
      <c r="D210" s="49"/>
      <c r="E210" s="50"/>
      <c r="F210" s="49"/>
    </row>
    <row r="211" spans="1:8" x14ac:dyDescent="0.25">
      <c r="A211" s="49"/>
      <c r="B211" s="49"/>
      <c r="C211" s="49"/>
      <c r="D211" s="49"/>
      <c r="E211" s="50"/>
      <c r="F211" s="49"/>
      <c r="G211"/>
    </row>
    <row r="212" spans="1:8" x14ac:dyDescent="0.25">
      <c r="A212" s="49"/>
      <c r="B212" s="49"/>
      <c r="C212" s="49"/>
      <c r="D212" s="49"/>
      <c r="E212" s="50"/>
      <c r="F212" s="49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49"/>
      <c r="E214" s="50"/>
      <c r="F214" s="49"/>
    </row>
    <row r="215" spans="1:8" x14ac:dyDescent="0.25">
      <c r="A215" s="49"/>
      <c r="B215" s="49"/>
      <c r="C215" s="49"/>
      <c r="D215" s="49"/>
      <c r="E215" s="50"/>
      <c r="F215" s="49"/>
      <c r="H215" s="9"/>
    </row>
    <row r="216" spans="1:8" x14ac:dyDescent="0.25">
      <c r="A216" s="49"/>
      <c r="B216" s="49"/>
      <c r="C216" s="49"/>
      <c r="D216" s="49"/>
      <c r="E216" s="50"/>
      <c r="F216" s="49"/>
    </row>
    <row r="217" spans="1:8" x14ac:dyDescent="0.25">
      <c r="A217" s="49"/>
      <c r="B217" s="49"/>
      <c r="C217" s="49"/>
      <c r="D217" s="49"/>
      <c r="E217" s="50"/>
      <c r="F217" s="49"/>
      <c r="H217" s="9"/>
    </row>
    <row r="218" spans="1:8" x14ac:dyDescent="0.25">
      <c r="A218" s="49"/>
      <c r="B218" s="49"/>
      <c r="C218" s="49"/>
      <c r="D218" s="49"/>
      <c r="E218" s="50"/>
      <c r="F218" s="49"/>
      <c r="G218"/>
    </row>
    <row r="219" spans="1:8" x14ac:dyDescent="0.25">
      <c r="A219" s="49"/>
      <c r="B219" s="49"/>
      <c r="C219" s="49"/>
      <c r="D219" s="49"/>
      <c r="E219" s="50"/>
      <c r="F219" s="49"/>
    </row>
    <row r="220" spans="1:8" x14ac:dyDescent="0.25">
      <c r="A220" s="49"/>
      <c r="B220" s="49"/>
      <c r="C220" s="49"/>
      <c r="D220" s="49"/>
      <c r="E220" s="50"/>
      <c r="F220" s="49"/>
      <c r="G220"/>
    </row>
    <row r="221" spans="1:8" x14ac:dyDescent="0.25">
      <c r="A221" s="49"/>
      <c r="B221" s="49"/>
      <c r="C221" s="49"/>
      <c r="D221" s="49"/>
      <c r="E221" s="50"/>
      <c r="F221" s="49"/>
    </row>
    <row r="222" spans="1:8" x14ac:dyDescent="0.25">
      <c r="A222" s="49"/>
      <c r="B222" s="49"/>
      <c r="C222" s="49"/>
      <c r="D222" s="49"/>
      <c r="E222" s="50"/>
      <c r="F222" s="49"/>
      <c r="H222" s="9"/>
    </row>
    <row r="223" spans="1:8" x14ac:dyDescent="0.25">
      <c r="A223" s="49"/>
      <c r="B223" s="49"/>
      <c r="C223" s="49"/>
      <c r="D223" s="49"/>
      <c r="E223" s="50"/>
      <c r="F223" s="49"/>
      <c r="G223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  <c r="H225" s="9"/>
    </row>
    <row r="226" spans="1:8" x14ac:dyDescent="0.25">
      <c r="A226" s="49"/>
      <c r="B226" s="49"/>
      <c r="C226" s="49"/>
      <c r="D226" s="49"/>
      <c r="E226" s="50"/>
      <c r="F226" s="49"/>
      <c r="G226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  <c r="H232" s="9"/>
    </row>
    <row r="233" spans="1:8" x14ac:dyDescent="0.25">
      <c r="A233" s="49"/>
      <c r="B233" s="49"/>
      <c r="C233" s="49"/>
      <c r="D233" s="49"/>
      <c r="E233" s="50"/>
      <c r="F233" s="49"/>
      <c r="G233"/>
    </row>
    <row r="234" spans="1:8" x14ac:dyDescent="0.25">
      <c r="A234" s="49"/>
      <c r="B234" s="49"/>
      <c r="C234" s="49"/>
      <c r="D234" s="49"/>
      <c r="E234" s="50"/>
      <c r="F234" s="49"/>
      <c r="G234"/>
      <c r="H234" s="9"/>
    </row>
    <row r="235" spans="1:8" x14ac:dyDescent="0.25">
      <c r="A235" s="49"/>
      <c r="G235"/>
    </row>
    <row r="236" spans="1:8" x14ac:dyDescent="0.25">
      <c r="A236" s="49"/>
      <c r="G236"/>
    </row>
    <row r="237" spans="1:8" x14ac:dyDescent="0.25">
      <c r="A237" s="49"/>
      <c r="G237"/>
      <c r="H237" s="9"/>
    </row>
    <row r="238" spans="1:8" x14ac:dyDescent="0.25">
      <c r="G238"/>
      <c r="H238" s="9"/>
    </row>
    <row r="239" spans="1:8" x14ac:dyDescent="0.25">
      <c r="G239"/>
      <c r="H239" s="9"/>
    </row>
    <row r="240" spans="1:8" x14ac:dyDescent="0.25">
      <c r="H240" s="9"/>
    </row>
    <row r="241" spans="7:11" x14ac:dyDescent="0.25">
      <c r="H241" s="9"/>
    </row>
    <row r="242" spans="7:11" x14ac:dyDescent="0.25">
      <c r="H242" s="9"/>
    </row>
    <row r="243" spans="7:11" x14ac:dyDescent="0.25">
      <c r="H243" s="9"/>
    </row>
    <row r="244" spans="7:11" x14ac:dyDescent="0.25">
      <c r="H244" s="9"/>
    </row>
    <row r="245" spans="7:11" x14ac:dyDescent="0.25">
      <c r="G245"/>
      <c r="H245" s="9"/>
    </row>
    <row r="246" spans="7:11" x14ac:dyDescent="0.25">
      <c r="G246"/>
      <c r="H246" s="9"/>
    </row>
    <row r="247" spans="7:11" x14ac:dyDescent="0.25">
      <c r="G247"/>
      <c r="H247" s="9"/>
    </row>
    <row r="248" spans="7:11" x14ac:dyDescent="0.25">
      <c r="G248"/>
      <c r="H248" s="9"/>
    </row>
    <row r="249" spans="7:11" x14ac:dyDescent="0.25">
      <c r="G249"/>
      <c r="H249" s="9"/>
    </row>
    <row r="250" spans="7:11" x14ac:dyDescent="0.25">
      <c r="G250"/>
      <c r="H250" s="9"/>
      <c r="J250" s="52"/>
      <c r="K250" s="52"/>
    </row>
    <row r="251" spans="7:11" ht="39.75" customHeight="1" x14ac:dyDescent="0.25">
      <c r="G251"/>
      <c r="H251" s="9"/>
      <c r="J251" s="52"/>
      <c r="K251" s="52"/>
    </row>
    <row r="252" spans="7:11" x14ac:dyDescent="0.25">
      <c r="G252"/>
      <c r="H252" s="9"/>
      <c r="J252" s="52"/>
      <c r="K252" s="52"/>
    </row>
    <row r="253" spans="7:11" x14ac:dyDescent="0.25">
      <c r="G253"/>
      <c r="H253" s="9"/>
      <c r="J253" s="52"/>
      <c r="K253" s="52"/>
    </row>
    <row r="254" spans="7:11" x14ac:dyDescent="0.25">
      <c r="G254"/>
      <c r="H254" s="9"/>
      <c r="J254" s="52"/>
      <c r="K254" s="52"/>
    </row>
    <row r="255" spans="7:11" x14ac:dyDescent="0.25">
      <c r="G255"/>
      <c r="H255" s="9"/>
      <c r="J255" s="52"/>
      <c r="K255" s="52"/>
    </row>
    <row r="256" spans="7:11" x14ac:dyDescent="0.25">
      <c r="G256"/>
      <c r="H256" s="9"/>
      <c r="J256" s="52"/>
      <c r="K256" s="52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6" spans="7:7" ht="14.25" customHeight="1" x14ac:dyDescent="0.25"/>
    <row r="267" spans="7:7" ht="15" customHeight="1" x14ac:dyDescent="0.25"/>
    <row r="268" spans="7:7" ht="15.75" customHeight="1" x14ac:dyDescent="0.25"/>
    <row r="274" spans="7:8" x14ac:dyDescent="0.25">
      <c r="G274"/>
    </row>
    <row r="276" spans="7:8" x14ac:dyDescent="0.25">
      <c r="G276"/>
    </row>
    <row r="280" spans="7:8" x14ac:dyDescent="0.25">
      <c r="H280" s="9"/>
    </row>
    <row r="284" spans="7:8" x14ac:dyDescent="0.25">
      <c r="G284"/>
    </row>
    <row r="288" spans="7:8" x14ac:dyDescent="0.25">
      <c r="H288" s="9"/>
    </row>
    <row r="290" spans="7:8" x14ac:dyDescent="0.25">
      <c r="H290" s="9"/>
    </row>
    <row r="294" spans="7:8" x14ac:dyDescent="0.25">
      <c r="H294" s="9"/>
    </row>
    <row r="299" spans="7:8" x14ac:dyDescent="0.25">
      <c r="G299"/>
    </row>
    <row r="300" spans="7:8" x14ac:dyDescent="0.25">
      <c r="G300"/>
    </row>
    <row r="305" spans="8:8" x14ac:dyDescent="0.25">
      <c r="H305" s="9"/>
    </row>
    <row r="306" spans="8:8" ht="15" customHeight="1" x14ac:dyDescent="0.25"/>
    <row r="320" spans="8:8" x14ac:dyDescent="0.25">
      <c r="H320" s="9"/>
    </row>
    <row r="321" spans="8:8" x14ac:dyDescent="0.25">
      <c r="H321" s="9"/>
    </row>
    <row r="381" ht="24" customHeight="1" x14ac:dyDescent="0.25"/>
    <row r="382" ht="15.75" customHeight="1" x14ac:dyDescent="0.25"/>
    <row r="393" ht="15" customHeight="1" x14ac:dyDescent="0.25"/>
    <row r="394" ht="15.75" customHeight="1" x14ac:dyDescent="0.25"/>
    <row r="396" ht="19.5" customHeight="1" x14ac:dyDescent="0.25"/>
    <row r="397" ht="1.5" customHeight="1" x14ac:dyDescent="0.25"/>
    <row r="399" ht="15" customHeight="1" x14ac:dyDescent="0.25"/>
    <row r="400" ht="15.75" customHeight="1" x14ac:dyDescent="0.25"/>
    <row r="411" ht="15" customHeight="1" x14ac:dyDescent="0.25"/>
  </sheetData>
  <mergeCells count="21">
    <mergeCell ref="A42:F42"/>
    <mergeCell ref="A51:F51"/>
    <mergeCell ref="B197:E197"/>
    <mergeCell ref="B198:E198"/>
    <mergeCell ref="A54:F54"/>
    <mergeCell ref="A64:F64"/>
    <mergeCell ref="A77:F77"/>
    <mergeCell ref="B199:E199"/>
    <mergeCell ref="A85:F85"/>
    <mergeCell ref="A101:F101"/>
    <mergeCell ref="A104:F104"/>
    <mergeCell ref="A110:F110"/>
    <mergeCell ref="A125:F125"/>
    <mergeCell ref="A142:E142"/>
    <mergeCell ref="A38:F38"/>
    <mergeCell ref="A40:F40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1"/>
  <sheetViews>
    <sheetView zoomScale="130" zoomScaleNormal="130" workbookViewId="0">
      <selection activeCell="B93" sqref="B93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11.7109375" style="1" customWidth="1"/>
    <col min="8" max="8" width="10.5703125" style="49" customWidth="1"/>
    <col min="9" max="9" width="7.140625" style="9" customWidth="1"/>
    <col min="10" max="10" width="9.85546875" bestFit="1" customWidth="1"/>
    <col min="11" max="11" width="6.28515625" customWidth="1"/>
    <col min="12" max="12" width="9" customWidth="1"/>
  </cols>
  <sheetData>
    <row r="1" spans="1:23" ht="40.5" customHeight="1" thickBot="1" x14ac:dyDescent="0.3">
      <c r="A1" s="111" t="s">
        <v>36</v>
      </c>
      <c r="B1" s="262" t="s">
        <v>152</v>
      </c>
      <c r="C1" s="263"/>
      <c r="D1" s="263"/>
      <c r="E1" s="264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56" t="s">
        <v>21</v>
      </c>
      <c r="B3" s="253"/>
      <c r="C3" s="253"/>
      <c r="D3" s="253"/>
      <c r="E3" s="253"/>
      <c r="F3" s="257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v>26</v>
      </c>
      <c r="C4" s="16" t="s">
        <v>5</v>
      </c>
      <c r="D4" s="16">
        <v>1.1499999999999999</v>
      </c>
      <c r="E4" s="16">
        <v>450</v>
      </c>
      <c r="F4" s="63">
        <f>B4*D4*E4</f>
        <v>13455</v>
      </c>
      <c r="G4" s="3"/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/>
      <c r="C5" s="16" t="s">
        <v>5</v>
      </c>
      <c r="D5" s="16">
        <v>1.1499999999999999</v>
      </c>
      <c r="E5" s="16">
        <v>400</v>
      </c>
      <c r="F5" s="63">
        <f>B5*D5*E5</f>
        <v>0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>
        <v>5.2</v>
      </c>
      <c r="C6" s="16" t="s">
        <v>5</v>
      </c>
      <c r="D6" s="16">
        <v>1.1499999999999999</v>
      </c>
      <c r="E6" s="16">
        <v>55</v>
      </c>
      <c r="F6" s="63">
        <f>B6*D6*E6</f>
        <v>328.9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182</v>
      </c>
      <c r="C7" s="16" t="s">
        <v>6</v>
      </c>
      <c r="D7" s="16">
        <v>1.1499999999999999</v>
      </c>
      <c r="E7" s="16">
        <v>12</v>
      </c>
      <c r="F7" s="63">
        <f>B7*D7*E7</f>
        <v>2511.6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56" t="s">
        <v>23</v>
      </c>
      <c r="B9" s="253"/>
      <c r="C9" s="253"/>
      <c r="D9" s="253"/>
      <c r="E9" s="253"/>
      <c r="F9" s="257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>
        <v>0</v>
      </c>
      <c r="C10" s="32" t="s">
        <v>5</v>
      </c>
      <c r="D10" s="32">
        <v>1.1499999999999999</v>
      </c>
      <c r="E10" s="33">
        <v>450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69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/>
      <c r="C14" s="16" t="s">
        <v>5</v>
      </c>
      <c r="D14" s="32">
        <v>1.1499999999999999</v>
      </c>
      <c r="E14" s="17">
        <v>900</v>
      </c>
      <c r="F14" s="64">
        <f t="shared" si="0"/>
        <v>0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/>
      <c r="C15" s="16" t="s">
        <v>5</v>
      </c>
      <c r="D15" s="32">
        <v>1.1499999999999999</v>
      </c>
      <c r="E15" s="33">
        <v>1100</v>
      </c>
      <c r="F15" s="64">
        <f t="shared" si="0"/>
        <v>0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0</v>
      </c>
      <c r="C18" s="16" t="s">
        <v>6</v>
      </c>
      <c r="D18" s="32">
        <v>1.1499999999999999</v>
      </c>
      <c r="E18" s="17">
        <v>45</v>
      </c>
      <c r="F18" s="64">
        <f t="shared" si="0"/>
        <v>0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0</v>
      </c>
      <c r="C20" s="27" t="s">
        <v>6</v>
      </c>
      <c r="D20" s="32">
        <v>1.1499999999999999</v>
      </c>
      <c r="E20" s="28">
        <v>80</v>
      </c>
      <c r="F20" s="65">
        <f t="shared" si="0"/>
        <v>0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56" t="s">
        <v>27</v>
      </c>
      <c r="B22" s="253"/>
      <c r="C22" s="253"/>
      <c r="D22" s="253"/>
      <c r="E22" s="253"/>
      <c r="F22" s="257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1300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56" t="s">
        <v>26</v>
      </c>
      <c r="B32" s="253"/>
      <c r="C32" s="253"/>
      <c r="D32" s="253"/>
      <c r="E32" s="253"/>
      <c r="F32" s="257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56" t="s">
        <v>104</v>
      </c>
      <c r="B38" s="253"/>
      <c r="C38" s="253"/>
      <c r="D38" s="253"/>
      <c r="E38" s="253"/>
      <c r="F38" s="257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>
        <v>3</v>
      </c>
      <c r="C39" s="32" t="s">
        <v>10</v>
      </c>
      <c r="D39" s="32">
        <v>1</v>
      </c>
      <c r="E39" s="71">
        <v>60</v>
      </c>
      <c r="F39" s="63">
        <f>B39*E39</f>
        <v>180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56" t="s">
        <v>105</v>
      </c>
      <c r="B40" s="253"/>
      <c r="C40" s="253"/>
      <c r="D40" s="253"/>
      <c r="E40" s="253"/>
      <c r="F40" s="257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/>
      <c r="C41" s="32" t="s">
        <v>10</v>
      </c>
      <c r="D41" s="32">
        <v>1</v>
      </c>
      <c r="E41" s="71">
        <v>45</v>
      </c>
      <c r="F41" s="63">
        <f>B41*E41</f>
        <v>0</v>
      </c>
      <c r="G41"/>
      <c r="H41" s="84"/>
      <c r="I41" s="84"/>
      <c r="J41" s="84"/>
      <c r="K41" s="84"/>
      <c r="L41" s="9"/>
      <c r="M41" s="9"/>
    </row>
    <row r="42" spans="1:23" x14ac:dyDescent="0.25">
      <c r="A42" s="256" t="s">
        <v>31</v>
      </c>
      <c r="B42" s="253"/>
      <c r="C42" s="253"/>
      <c r="D42" s="253"/>
      <c r="E42" s="253"/>
      <c r="F42" s="257"/>
      <c r="L42" s="9"/>
      <c r="M42" s="9"/>
    </row>
    <row r="43" spans="1:23" x14ac:dyDescent="0.25">
      <c r="A43" s="70" t="s">
        <v>59</v>
      </c>
      <c r="B43" s="14">
        <v>12</v>
      </c>
      <c r="C43" s="15" t="s">
        <v>10</v>
      </c>
      <c r="D43" s="16">
        <v>1</v>
      </c>
      <c r="E43" s="72">
        <v>20</v>
      </c>
      <c r="F43" s="64">
        <f t="shared" ref="F43:F48" si="2">B43*D43*E43</f>
        <v>240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55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x14ac:dyDescent="0.25">
      <c r="A50" s="112" t="s">
        <v>32</v>
      </c>
      <c r="B50" s="113"/>
      <c r="C50" s="113"/>
      <c r="D50" s="113"/>
      <c r="E50" s="113"/>
      <c r="F50" s="114"/>
    </row>
    <row r="51" spans="1:11" collapsed="1" x14ac:dyDescent="0.25">
      <c r="A51" s="246" t="s">
        <v>88</v>
      </c>
      <c r="B51" s="247"/>
      <c r="C51" s="247"/>
      <c r="D51" s="247"/>
      <c r="E51" s="247"/>
      <c r="F51" s="248"/>
    </row>
    <row r="52" spans="1:11" x14ac:dyDescent="0.25">
      <c r="A52" s="21" t="s">
        <v>106</v>
      </c>
      <c r="B52" s="14">
        <v>6</v>
      </c>
      <c r="C52" s="15" t="s">
        <v>10</v>
      </c>
      <c r="D52" s="16">
        <v>1</v>
      </c>
      <c r="E52" s="72">
        <v>75</v>
      </c>
      <c r="F52" s="73">
        <f>B52*E52</f>
        <v>450</v>
      </c>
    </row>
    <row r="53" spans="1:11" x14ac:dyDescent="0.25">
      <c r="A53" s="117" t="s">
        <v>107</v>
      </c>
      <c r="B53" s="14"/>
      <c r="C53" s="15" t="s">
        <v>10</v>
      </c>
      <c r="D53" s="16">
        <v>1</v>
      </c>
      <c r="E53" s="72">
        <v>350</v>
      </c>
      <c r="F53" s="73">
        <f>B53*E53</f>
        <v>0</v>
      </c>
      <c r="H53" s="9"/>
    </row>
    <row r="54" spans="1:11" x14ac:dyDescent="0.25">
      <c r="A54" s="246" t="s">
        <v>84</v>
      </c>
      <c r="B54" s="247"/>
      <c r="C54" s="247"/>
      <c r="D54" s="247"/>
      <c r="E54" s="247"/>
      <c r="F54" s="248"/>
    </row>
    <row r="55" spans="1:11" x14ac:dyDescent="0.25">
      <c r="A55" s="22" t="s">
        <v>89</v>
      </c>
      <c r="B55" s="14"/>
      <c r="C55" s="26" t="s">
        <v>10</v>
      </c>
      <c r="D55" s="27">
        <v>1</v>
      </c>
      <c r="E55" s="74">
        <v>750</v>
      </c>
      <c r="F55" s="73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>
        <v>20</v>
      </c>
      <c r="C65" s="45" t="s">
        <v>10</v>
      </c>
      <c r="D65" s="46">
        <v>1</v>
      </c>
      <c r="E65" s="75">
        <v>30</v>
      </c>
      <c r="F65" s="4">
        <f t="shared" ref="F65:F76" si="4">B65*D65*E65</f>
        <v>600</v>
      </c>
      <c r="K65" s="83"/>
    </row>
    <row r="66" spans="1:11" x14ac:dyDescent="0.25">
      <c r="A66" s="44" t="s">
        <v>58</v>
      </c>
      <c r="B66" s="14"/>
      <c r="C66" s="45" t="s">
        <v>10</v>
      </c>
      <c r="D66" s="46">
        <v>1</v>
      </c>
      <c r="E66" s="75">
        <v>60</v>
      </c>
      <c r="F66" s="4">
        <f t="shared" si="4"/>
        <v>0</v>
      </c>
      <c r="H66" s="9"/>
      <c r="K66" s="83"/>
    </row>
    <row r="67" spans="1:11" x14ac:dyDescent="0.25">
      <c r="A67" s="99" t="s">
        <v>84</v>
      </c>
      <c r="B67" s="14"/>
      <c r="C67" s="45" t="s">
        <v>10</v>
      </c>
      <c r="D67" s="46">
        <v>1</v>
      </c>
      <c r="E67" s="75"/>
      <c r="F67" s="4">
        <f t="shared" si="4"/>
        <v>0</v>
      </c>
      <c r="K67" s="83"/>
    </row>
    <row r="68" spans="1:11" x14ac:dyDescent="0.25">
      <c r="A68" s="44" t="s">
        <v>85</v>
      </c>
      <c r="B68" s="14"/>
      <c r="C68" s="45" t="s">
        <v>10</v>
      </c>
      <c r="D68" s="46">
        <v>1</v>
      </c>
      <c r="E68" s="75">
        <v>75</v>
      </c>
      <c r="F68" s="4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x14ac:dyDescent="0.25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x14ac:dyDescent="0.25">
      <c r="A77" s="252" t="s">
        <v>34</v>
      </c>
      <c r="B77" s="253"/>
      <c r="C77" s="253"/>
      <c r="D77" s="253"/>
      <c r="E77" s="253"/>
      <c r="F77" s="254"/>
      <c r="K77" s="83"/>
    </row>
    <row r="78" spans="1:11" x14ac:dyDescent="0.25">
      <c r="A78" s="44" t="s">
        <v>109</v>
      </c>
      <c r="B78" s="30"/>
      <c r="C78" s="15" t="s">
        <v>10</v>
      </c>
      <c r="D78" s="16">
        <v>1</v>
      </c>
      <c r="E78" s="72">
        <v>150</v>
      </c>
      <c r="F78" s="64">
        <f t="shared" ref="F78:F83" si="5">B78*D78*E78</f>
        <v>0</v>
      </c>
      <c r="K78" s="83"/>
    </row>
    <row r="79" spans="1:11" x14ac:dyDescent="0.25">
      <c r="A79" s="44" t="s">
        <v>108</v>
      </c>
      <c r="B79" s="30"/>
      <c r="C79" s="15" t="s">
        <v>10</v>
      </c>
      <c r="D79" s="16">
        <v>1</v>
      </c>
      <c r="E79" s="72">
        <v>290</v>
      </c>
      <c r="F79" s="64">
        <f t="shared" si="5"/>
        <v>0</v>
      </c>
      <c r="K79" s="83"/>
    </row>
    <row r="80" spans="1:11" x14ac:dyDescent="0.25">
      <c r="A80" s="44" t="s">
        <v>72</v>
      </c>
      <c r="B80" s="30"/>
      <c r="C80" s="15" t="s">
        <v>10</v>
      </c>
      <c r="D80" s="16">
        <v>1</v>
      </c>
      <c r="E80" s="72">
        <v>900</v>
      </c>
      <c r="F80" s="64">
        <f t="shared" si="5"/>
        <v>0</v>
      </c>
      <c r="K80" s="86"/>
    </row>
    <row r="81" spans="1:11" x14ac:dyDescent="0.25">
      <c r="A81" s="44" t="s">
        <v>47</v>
      </c>
      <c r="B81" s="30"/>
      <c r="C81" s="15" t="s">
        <v>10</v>
      </c>
      <c r="D81" s="16">
        <v>1</v>
      </c>
      <c r="E81" s="72">
        <v>300</v>
      </c>
      <c r="F81" s="64">
        <f t="shared" si="5"/>
        <v>0</v>
      </c>
      <c r="K81" s="83"/>
    </row>
    <row r="82" spans="1:11" x14ac:dyDescent="0.25">
      <c r="A82" s="44" t="s">
        <v>48</v>
      </c>
      <c r="B82" s="30"/>
      <c r="C82" s="15" t="s">
        <v>10</v>
      </c>
      <c r="D82" s="16">
        <v>1</v>
      </c>
      <c r="E82" s="72">
        <v>500</v>
      </c>
      <c r="F82" s="64">
        <f t="shared" si="5"/>
        <v>0</v>
      </c>
      <c r="K82" s="83"/>
    </row>
    <row r="83" spans="1:11" x14ac:dyDescent="0.25">
      <c r="A83" s="48" t="s">
        <v>49</v>
      </c>
      <c r="B83" s="35"/>
      <c r="C83" s="26" t="s">
        <v>10</v>
      </c>
      <c r="D83" s="27">
        <v>1</v>
      </c>
      <c r="E83" s="28">
        <v>40</v>
      </c>
      <c r="F83" s="65">
        <f t="shared" si="5"/>
        <v>0</v>
      </c>
      <c r="G83"/>
      <c r="K83" s="83"/>
    </row>
    <row r="84" spans="1:11" x14ac:dyDescent="0.25">
      <c r="A84" s="119"/>
      <c r="B84" s="120"/>
      <c r="C84" s="120"/>
      <c r="D84" s="120"/>
      <c r="E84" s="120"/>
      <c r="F84" s="121"/>
      <c r="G84"/>
      <c r="K84" s="83"/>
    </row>
    <row r="85" spans="1:11" x14ac:dyDescent="0.25">
      <c r="A85" s="256" t="s">
        <v>35</v>
      </c>
      <c r="B85" s="253"/>
      <c r="C85" s="253"/>
      <c r="D85" s="253"/>
      <c r="E85" s="253"/>
      <c r="F85" s="257"/>
      <c r="G85"/>
      <c r="K85" s="83"/>
    </row>
    <row r="86" spans="1:11" x14ac:dyDescent="0.25">
      <c r="A86" s="21" t="s">
        <v>11</v>
      </c>
      <c r="B86" s="14"/>
      <c r="C86" s="15" t="s">
        <v>12</v>
      </c>
      <c r="D86" s="16">
        <v>1.25</v>
      </c>
      <c r="E86" s="17">
        <v>350</v>
      </c>
      <c r="F86" s="64">
        <f t="shared" ref="F86:F99" si="6">B86*D86*E86</f>
        <v>0</v>
      </c>
      <c r="K86" s="83"/>
    </row>
    <row r="87" spans="1:11" x14ac:dyDescent="0.25">
      <c r="A87" s="21" t="s">
        <v>13</v>
      </c>
      <c r="B87" s="14"/>
      <c r="C87" s="15" t="s">
        <v>12</v>
      </c>
      <c r="D87" s="16">
        <v>1.25</v>
      </c>
      <c r="E87" s="17">
        <v>690</v>
      </c>
      <c r="F87" s="64">
        <f t="shared" si="6"/>
        <v>0</v>
      </c>
      <c r="G87"/>
      <c r="K87" s="83"/>
    </row>
    <row r="88" spans="1:11" x14ac:dyDescent="0.25">
      <c r="A88" s="21" t="s">
        <v>14</v>
      </c>
      <c r="B88" s="14"/>
      <c r="C88" s="15" t="s">
        <v>12</v>
      </c>
      <c r="D88" s="16">
        <v>1.25</v>
      </c>
      <c r="E88" s="17">
        <v>850</v>
      </c>
      <c r="F88" s="64">
        <f t="shared" si="6"/>
        <v>0</v>
      </c>
      <c r="K88" s="83"/>
    </row>
    <row r="89" spans="1:11" x14ac:dyDescent="0.25">
      <c r="A89" s="21" t="s">
        <v>71</v>
      </c>
      <c r="B89" s="14"/>
      <c r="C89" s="15" t="s">
        <v>12</v>
      </c>
      <c r="D89" s="16">
        <v>1.25</v>
      </c>
      <c r="E89" s="17">
        <v>650</v>
      </c>
      <c r="F89" s="64">
        <f t="shared" si="6"/>
        <v>0</v>
      </c>
      <c r="K89" s="83"/>
    </row>
    <row r="90" spans="1:11" x14ac:dyDescent="0.25">
      <c r="A90" s="21" t="s">
        <v>66</v>
      </c>
      <c r="B90" s="14"/>
      <c r="C90" s="15" t="s">
        <v>12</v>
      </c>
      <c r="D90" s="16">
        <v>1.25</v>
      </c>
      <c r="E90" s="17">
        <v>950</v>
      </c>
      <c r="F90" s="64">
        <f t="shared" si="6"/>
        <v>0</v>
      </c>
      <c r="K90" s="83"/>
    </row>
    <row r="91" spans="1:11" x14ac:dyDescent="0.25">
      <c r="A91" s="21" t="s">
        <v>37</v>
      </c>
      <c r="B91" s="14"/>
      <c r="C91" s="15" t="s">
        <v>5</v>
      </c>
      <c r="D91" s="16">
        <v>1.25</v>
      </c>
      <c r="E91" s="17">
        <v>900</v>
      </c>
      <c r="F91" s="64">
        <f t="shared" si="6"/>
        <v>0</v>
      </c>
      <c r="K91" s="83"/>
    </row>
    <row r="92" spans="1:11" x14ac:dyDescent="0.25">
      <c r="A92" s="22" t="s">
        <v>15</v>
      </c>
      <c r="B92" s="25">
        <v>1</v>
      </c>
      <c r="C92" s="15" t="s">
        <v>5</v>
      </c>
      <c r="D92" s="16">
        <v>1.25</v>
      </c>
      <c r="E92" s="17">
        <v>450</v>
      </c>
      <c r="F92" s="64">
        <f t="shared" si="6"/>
        <v>562.5</v>
      </c>
      <c r="K92" s="83"/>
    </row>
    <row r="93" spans="1:11" x14ac:dyDescent="0.25">
      <c r="A93" s="22" t="s">
        <v>38</v>
      </c>
      <c r="B93" s="25"/>
      <c r="C93" s="15" t="s">
        <v>5</v>
      </c>
      <c r="D93" s="16">
        <v>1.25</v>
      </c>
      <c r="E93" s="17">
        <v>650</v>
      </c>
      <c r="F93" s="64">
        <f t="shared" si="6"/>
        <v>0</v>
      </c>
      <c r="K93" s="83"/>
    </row>
    <row r="94" spans="1:11" x14ac:dyDescent="0.25">
      <c r="A94" s="22" t="s">
        <v>39</v>
      </c>
      <c r="B94" s="25"/>
      <c r="C94" s="15" t="s">
        <v>5</v>
      </c>
      <c r="D94" s="16">
        <v>1.25</v>
      </c>
      <c r="E94" s="17">
        <v>1200</v>
      </c>
      <c r="F94" s="64">
        <f t="shared" si="6"/>
        <v>0</v>
      </c>
      <c r="K94" s="83"/>
    </row>
    <row r="95" spans="1:11" x14ac:dyDescent="0.25">
      <c r="A95" s="22" t="s">
        <v>40</v>
      </c>
      <c r="B95" s="25"/>
      <c r="C95" s="15" t="s">
        <v>5</v>
      </c>
      <c r="D95" s="16">
        <v>1.25</v>
      </c>
      <c r="E95" s="17">
        <v>1500</v>
      </c>
      <c r="F95" s="64">
        <f t="shared" si="6"/>
        <v>0</v>
      </c>
      <c r="H95" s="9"/>
      <c r="K95" s="83"/>
    </row>
    <row r="96" spans="1:11" x14ac:dyDescent="0.25">
      <c r="A96" s="22" t="s">
        <v>41</v>
      </c>
      <c r="B96" s="25"/>
      <c r="C96" s="26" t="s">
        <v>5</v>
      </c>
      <c r="D96" s="16">
        <v>1.25</v>
      </c>
      <c r="E96" s="28">
        <v>3100</v>
      </c>
      <c r="F96" s="64">
        <f t="shared" si="6"/>
        <v>0</v>
      </c>
      <c r="K96" s="86"/>
    </row>
    <row r="97" spans="1:11" x14ac:dyDescent="0.25">
      <c r="A97" s="22" t="s">
        <v>53</v>
      </c>
      <c r="B97" s="25"/>
      <c r="C97" s="15" t="s">
        <v>54</v>
      </c>
      <c r="D97" s="16">
        <v>1.25</v>
      </c>
      <c r="E97" s="17">
        <v>45</v>
      </c>
      <c r="F97" s="64">
        <f t="shared" si="6"/>
        <v>0</v>
      </c>
      <c r="K97" s="83"/>
    </row>
    <row r="98" spans="1:11" x14ac:dyDescent="0.25">
      <c r="A98" s="22" t="s">
        <v>55</v>
      </c>
      <c r="B98" s="25"/>
      <c r="C98" s="15" t="s">
        <v>54</v>
      </c>
      <c r="D98" s="16">
        <v>1.25</v>
      </c>
      <c r="E98" s="17">
        <v>85</v>
      </c>
      <c r="F98" s="64">
        <f t="shared" si="6"/>
        <v>0</v>
      </c>
      <c r="K98" s="83"/>
    </row>
    <row r="99" spans="1:11" x14ac:dyDescent="0.25">
      <c r="A99" s="22" t="s">
        <v>57</v>
      </c>
      <c r="B99" s="25"/>
      <c r="C99" s="26" t="s">
        <v>10</v>
      </c>
      <c r="D99" s="16">
        <v>1.25</v>
      </c>
      <c r="E99" s="28">
        <v>30</v>
      </c>
      <c r="F99" s="64">
        <f t="shared" si="6"/>
        <v>0</v>
      </c>
      <c r="K99" s="83"/>
    </row>
    <row r="100" spans="1:11" x14ac:dyDescent="0.25">
      <c r="A100" s="107"/>
      <c r="B100" s="108"/>
      <c r="C100" s="108"/>
      <c r="D100" s="108"/>
      <c r="E100" s="108"/>
      <c r="F100" s="109"/>
      <c r="G100"/>
      <c r="H100" s="9"/>
      <c r="K100" s="86"/>
    </row>
    <row r="101" spans="1:11" x14ac:dyDescent="0.25">
      <c r="A101" s="256" t="s">
        <v>115</v>
      </c>
      <c r="B101" s="253"/>
      <c r="C101" s="253"/>
      <c r="D101" s="253"/>
      <c r="E101" s="253"/>
      <c r="F101" s="257"/>
      <c r="K101" s="83"/>
    </row>
    <row r="102" spans="1:11" x14ac:dyDescent="0.25">
      <c r="A102" s="22" t="s">
        <v>116</v>
      </c>
      <c r="B102" s="25"/>
      <c r="C102" s="26" t="s">
        <v>5</v>
      </c>
      <c r="D102" s="27">
        <v>1</v>
      </c>
      <c r="E102" s="88">
        <v>2400</v>
      </c>
      <c r="F102" s="63">
        <f>D102*E102*B102</f>
        <v>0</v>
      </c>
      <c r="K102" s="83"/>
    </row>
    <row r="103" spans="1:11" x14ac:dyDescent="0.25">
      <c r="A103" s="22" t="s">
        <v>117</v>
      </c>
      <c r="B103" s="25"/>
      <c r="C103" s="26" t="s">
        <v>5</v>
      </c>
      <c r="D103" s="27">
        <v>1</v>
      </c>
      <c r="E103" s="88">
        <v>3200</v>
      </c>
      <c r="F103" s="63">
        <f>D103*E103*B103</f>
        <v>0</v>
      </c>
      <c r="H103" s="9"/>
      <c r="K103" s="83"/>
    </row>
    <row r="104" spans="1:11" x14ac:dyDescent="0.25">
      <c r="A104" s="256" t="s">
        <v>73</v>
      </c>
      <c r="B104" s="253"/>
      <c r="C104" s="253"/>
      <c r="D104" s="253"/>
      <c r="E104" s="253"/>
      <c r="F104" s="257"/>
      <c r="H104" s="87"/>
      <c r="I104" s="85"/>
      <c r="K104" s="83"/>
    </row>
    <row r="105" spans="1:11" x14ac:dyDescent="0.25">
      <c r="A105" s="21" t="s">
        <v>74</v>
      </c>
      <c r="B105" s="30">
        <v>2</v>
      </c>
      <c r="C105" s="31" t="s">
        <v>10</v>
      </c>
      <c r="D105" s="32">
        <v>1</v>
      </c>
      <c r="E105" s="33">
        <v>50</v>
      </c>
      <c r="F105" s="63">
        <f>B105*D105*E105</f>
        <v>100</v>
      </c>
      <c r="H105" s="87"/>
      <c r="I105" s="85"/>
      <c r="K105" s="83"/>
    </row>
    <row r="106" spans="1:11" x14ac:dyDescent="0.25">
      <c r="A106" s="21" t="s">
        <v>76</v>
      </c>
      <c r="B106" s="30">
        <v>4</v>
      </c>
      <c r="C106" s="31" t="s">
        <v>10</v>
      </c>
      <c r="D106" s="32">
        <v>1</v>
      </c>
      <c r="E106" s="33">
        <v>10</v>
      </c>
      <c r="F106" s="63">
        <f>B106*D106*E106</f>
        <v>40</v>
      </c>
      <c r="H106" s="87"/>
      <c r="I106" s="85"/>
      <c r="K106" s="83"/>
    </row>
    <row r="107" spans="1:11" x14ac:dyDescent="0.25">
      <c r="A107" s="21" t="s">
        <v>75</v>
      </c>
      <c r="B107" s="30"/>
      <c r="C107" s="31" t="s">
        <v>10</v>
      </c>
      <c r="D107" s="32">
        <v>1</v>
      </c>
      <c r="E107" s="33">
        <v>110</v>
      </c>
      <c r="F107" s="63">
        <f>B107*D107*E107</f>
        <v>0</v>
      </c>
      <c r="H107" s="87"/>
      <c r="I107" s="85"/>
      <c r="K107" s="83"/>
    </row>
    <row r="108" spans="1:11" x14ac:dyDescent="0.25">
      <c r="A108" s="21" t="s">
        <v>77</v>
      </c>
      <c r="B108" s="30"/>
      <c r="C108" s="31" t="s">
        <v>10</v>
      </c>
      <c r="D108" s="32">
        <v>1</v>
      </c>
      <c r="E108" s="33">
        <v>45</v>
      </c>
      <c r="F108" s="63">
        <f>B108*D108*E108</f>
        <v>0</v>
      </c>
      <c r="H108" s="87"/>
      <c r="I108" s="85"/>
      <c r="K108" s="83"/>
    </row>
    <row r="109" spans="1:11" x14ac:dyDescent="0.25">
      <c r="A109" s="21"/>
      <c r="B109" s="30"/>
      <c r="C109" s="31" t="s">
        <v>10</v>
      </c>
      <c r="D109" s="32">
        <v>1</v>
      </c>
      <c r="E109" s="33"/>
      <c r="F109" s="63">
        <f>B109*D109*E109</f>
        <v>0</v>
      </c>
      <c r="G109"/>
      <c r="H109" s="87"/>
      <c r="I109" s="85"/>
      <c r="K109" s="83"/>
    </row>
    <row r="110" spans="1:11" x14ac:dyDescent="0.25">
      <c r="A110" s="256" t="s">
        <v>78</v>
      </c>
      <c r="B110" s="253"/>
      <c r="C110" s="253"/>
      <c r="D110" s="253"/>
      <c r="E110" s="253"/>
      <c r="F110" s="257"/>
      <c r="G110"/>
      <c r="H110" s="87"/>
      <c r="I110" s="85"/>
      <c r="J110" s="9"/>
      <c r="K110" s="83"/>
    </row>
    <row r="111" spans="1:11" x14ac:dyDescent="0.25">
      <c r="A111" s="21" t="s">
        <v>110</v>
      </c>
      <c r="B111" s="30"/>
      <c r="C111" s="31" t="s">
        <v>10</v>
      </c>
      <c r="D111" s="32">
        <v>1</v>
      </c>
      <c r="E111" s="89">
        <v>50</v>
      </c>
      <c r="F111" s="63">
        <f t="shared" ref="F111:F124" si="7">D111*B111*E111</f>
        <v>0</v>
      </c>
      <c r="G111"/>
      <c r="H111" s="87"/>
      <c r="I111" s="85"/>
      <c r="J111" s="9"/>
      <c r="K111" s="83"/>
    </row>
    <row r="112" spans="1:11" x14ac:dyDescent="0.25">
      <c r="A112" s="21" t="s">
        <v>79</v>
      </c>
      <c r="B112" s="30"/>
      <c r="C112" s="31" t="s">
        <v>10</v>
      </c>
      <c r="D112" s="32">
        <v>1</v>
      </c>
      <c r="E112" s="33">
        <v>800</v>
      </c>
      <c r="F112" s="63">
        <f t="shared" si="7"/>
        <v>0</v>
      </c>
      <c r="G112"/>
      <c r="H112" s="87"/>
      <c r="I112" s="85"/>
      <c r="J112" s="9"/>
      <c r="K112" s="82"/>
    </row>
    <row r="113" spans="1:17" x14ac:dyDescent="0.25">
      <c r="A113" s="21" t="s">
        <v>80</v>
      </c>
      <c r="B113" s="30"/>
      <c r="C113" s="31" t="s">
        <v>10</v>
      </c>
      <c r="D113" s="32">
        <v>1</v>
      </c>
      <c r="E113" s="33">
        <v>35</v>
      </c>
      <c r="F113" s="63">
        <f t="shared" si="7"/>
        <v>0</v>
      </c>
      <c r="G113"/>
      <c r="H113" s="87"/>
      <c r="I113" s="85"/>
      <c r="J113" s="9"/>
      <c r="K113" s="82"/>
    </row>
    <row r="114" spans="1:17" x14ac:dyDescent="0.25">
      <c r="A114" s="21" t="s">
        <v>127</v>
      </c>
      <c r="B114" s="30"/>
      <c r="C114" s="31" t="s">
        <v>10</v>
      </c>
      <c r="D114" s="32">
        <v>1</v>
      </c>
      <c r="E114" s="33">
        <v>2400</v>
      </c>
      <c r="F114" s="63">
        <f t="shared" si="7"/>
        <v>0</v>
      </c>
      <c r="G114"/>
      <c r="H114" s="87"/>
      <c r="I114" s="85"/>
      <c r="J114" s="9"/>
      <c r="K114" s="82"/>
    </row>
    <row r="115" spans="1:17" x14ac:dyDescent="0.25">
      <c r="A115" s="21" t="s">
        <v>128</v>
      </c>
      <c r="B115" s="30"/>
      <c r="C115" s="31" t="s">
        <v>10</v>
      </c>
      <c r="D115" s="32">
        <v>1</v>
      </c>
      <c r="E115" s="33">
        <v>1800</v>
      </c>
      <c r="F115" s="63">
        <f t="shared" si="7"/>
        <v>0</v>
      </c>
      <c r="G115"/>
      <c r="H115" s="87"/>
      <c r="I115" s="85"/>
      <c r="J115" s="9"/>
      <c r="K115" s="82"/>
    </row>
    <row r="116" spans="1:17" x14ac:dyDescent="0.25">
      <c r="A116" s="21" t="s">
        <v>148</v>
      </c>
      <c r="B116" s="30">
        <v>1</v>
      </c>
      <c r="C116" s="31" t="s">
        <v>10</v>
      </c>
      <c r="D116" s="32">
        <v>1</v>
      </c>
      <c r="E116" s="33">
        <v>600</v>
      </c>
      <c r="F116" s="63">
        <f t="shared" si="7"/>
        <v>600</v>
      </c>
      <c r="G116"/>
      <c r="H116" s="87"/>
      <c r="I116" s="85"/>
      <c r="J116" s="9"/>
      <c r="K116" s="82"/>
    </row>
    <row r="117" spans="1:17" x14ac:dyDescent="0.25">
      <c r="A117" s="21"/>
      <c r="B117" s="30"/>
      <c r="C117" s="31" t="s">
        <v>10</v>
      </c>
      <c r="D117" s="32">
        <v>1</v>
      </c>
      <c r="E117" s="33"/>
      <c r="F117" s="63">
        <f t="shared" si="7"/>
        <v>0</v>
      </c>
      <c r="G117"/>
      <c r="H117" s="87"/>
      <c r="I117" s="85"/>
      <c r="J117" s="9"/>
      <c r="K117" s="82"/>
    </row>
    <row r="118" spans="1:17" x14ac:dyDescent="0.25">
      <c r="A118" s="21"/>
      <c r="B118" s="30"/>
      <c r="C118" s="31" t="s">
        <v>10</v>
      </c>
      <c r="D118" s="32">
        <v>1</v>
      </c>
      <c r="E118" s="33"/>
      <c r="F118" s="63">
        <f t="shared" si="7"/>
        <v>0</v>
      </c>
      <c r="G118"/>
      <c r="H118" s="87"/>
      <c r="I118" s="85"/>
      <c r="J118" s="9"/>
      <c r="K118" s="82"/>
    </row>
    <row r="119" spans="1:17" x14ac:dyDescent="0.25">
      <c r="A119" s="21"/>
      <c r="B119" s="30"/>
      <c r="C119" s="31" t="s">
        <v>10</v>
      </c>
      <c r="D119" s="32">
        <v>1</v>
      </c>
      <c r="E119" s="33"/>
      <c r="F119" s="63">
        <f t="shared" si="7"/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 t="shared" si="7"/>
        <v>0</v>
      </c>
      <c r="G120"/>
      <c r="H120" s="87"/>
      <c r="I120" s="85"/>
      <c r="J120" s="9"/>
      <c r="K120" s="82"/>
    </row>
    <row r="121" spans="1:17" x14ac:dyDescent="0.25">
      <c r="A121" s="21"/>
      <c r="B121" s="30"/>
      <c r="C121" s="31" t="s">
        <v>10</v>
      </c>
      <c r="D121" s="32">
        <v>1</v>
      </c>
      <c r="E121" s="33"/>
      <c r="F121" s="63">
        <f t="shared" si="7"/>
        <v>0</v>
      </c>
      <c r="G121"/>
      <c r="H121"/>
      <c r="I121" s="85"/>
    </row>
    <row r="122" spans="1:17" x14ac:dyDescent="0.25">
      <c r="A122" s="21"/>
      <c r="B122" s="30"/>
      <c r="C122" s="31" t="s">
        <v>10</v>
      </c>
      <c r="D122" s="32">
        <v>1</v>
      </c>
      <c r="E122" s="33"/>
      <c r="F122" s="63">
        <f t="shared" si="7"/>
        <v>0</v>
      </c>
      <c r="G122"/>
      <c r="H122"/>
      <c r="I122" s="85"/>
    </row>
    <row r="123" spans="1:17" x14ac:dyDescent="0.25">
      <c r="A123" s="21"/>
      <c r="B123" s="30"/>
      <c r="C123" s="31" t="s">
        <v>10</v>
      </c>
      <c r="D123" s="32">
        <v>1</v>
      </c>
      <c r="E123" s="33"/>
      <c r="F123" s="63">
        <f t="shared" si="7"/>
        <v>0</v>
      </c>
      <c r="G123"/>
      <c r="H123"/>
      <c r="I123" s="85"/>
    </row>
    <row r="124" spans="1:17" x14ac:dyDescent="0.25">
      <c r="A124" s="21"/>
      <c r="B124" s="30"/>
      <c r="C124" s="31" t="s">
        <v>10</v>
      </c>
      <c r="D124" s="32">
        <v>1</v>
      </c>
      <c r="E124" s="33"/>
      <c r="F124" s="63">
        <f t="shared" si="7"/>
        <v>0</v>
      </c>
      <c r="G124"/>
      <c r="H124"/>
      <c r="I124" s="85"/>
    </row>
    <row r="125" spans="1:17" x14ac:dyDescent="0.25">
      <c r="A125" s="256" t="s">
        <v>42</v>
      </c>
      <c r="B125" s="253"/>
      <c r="C125" s="253"/>
      <c r="D125" s="253"/>
      <c r="E125" s="253"/>
      <c r="F125" s="257"/>
      <c r="G125"/>
      <c r="H125"/>
      <c r="I125" s="85"/>
    </row>
    <row r="126" spans="1:17" x14ac:dyDescent="0.25">
      <c r="A126" s="125" t="s">
        <v>52</v>
      </c>
      <c r="B126" s="30"/>
      <c r="C126" s="31"/>
      <c r="D126" s="32"/>
      <c r="E126" s="33"/>
      <c r="F126" s="63">
        <f t="shared" ref="F126:F136" si="8">B126*D126*E126</f>
        <v>0</v>
      </c>
      <c r="G126"/>
      <c r="H126"/>
      <c r="I126"/>
      <c r="J126" s="9"/>
      <c r="K126" s="52"/>
      <c r="L126" s="52"/>
      <c r="M126" s="52"/>
      <c r="N126" s="52"/>
      <c r="O126" s="9"/>
      <c r="P126" s="9"/>
      <c r="Q126" s="9"/>
    </row>
    <row r="127" spans="1:17" x14ac:dyDescent="0.25">
      <c r="A127" s="67" t="s">
        <v>51</v>
      </c>
      <c r="B127" s="30"/>
      <c r="C127" s="31"/>
      <c r="D127" s="32"/>
      <c r="E127" s="33"/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43</v>
      </c>
      <c r="B128" s="81"/>
      <c r="C128" s="16" t="s">
        <v>10</v>
      </c>
      <c r="D128" s="16">
        <v>1</v>
      </c>
      <c r="E128" s="16">
        <v>1500</v>
      </c>
      <c r="F128" s="64">
        <f t="shared" si="8"/>
        <v>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 t="s">
        <v>44</v>
      </c>
      <c r="B129" s="14"/>
      <c r="C129" s="16" t="s">
        <v>10</v>
      </c>
      <c r="D129" s="16">
        <v>1</v>
      </c>
      <c r="E129" s="16">
        <v>2100</v>
      </c>
      <c r="F129" s="64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125" t="s">
        <v>119</v>
      </c>
      <c r="B130" s="14"/>
      <c r="C130" s="16"/>
      <c r="D130" s="16"/>
      <c r="E130" s="17"/>
      <c r="F130" s="64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67" t="s">
        <v>118</v>
      </c>
      <c r="B131" s="30"/>
      <c r="C131" s="31"/>
      <c r="D131" s="32"/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</row>
    <row r="132" spans="1:17" x14ac:dyDescent="0.25">
      <c r="A132" s="21" t="s">
        <v>120</v>
      </c>
      <c r="B132" s="81"/>
      <c r="C132" s="16" t="s">
        <v>10</v>
      </c>
      <c r="D132" s="16">
        <v>1</v>
      </c>
      <c r="E132" s="16">
        <v>2100</v>
      </c>
      <c r="F132" s="64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 t="s">
        <v>121</v>
      </c>
      <c r="B133" s="14"/>
      <c r="C133" s="16" t="s">
        <v>10</v>
      </c>
      <c r="D133" s="16">
        <v>1</v>
      </c>
      <c r="E133" s="16">
        <v>3100</v>
      </c>
      <c r="F133" s="64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67" t="s">
        <v>122</v>
      </c>
      <c r="B134" s="30"/>
      <c r="C134" s="31"/>
      <c r="D134" s="32"/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 t="s">
        <v>123</v>
      </c>
      <c r="B135" s="14"/>
      <c r="C135" s="16" t="s">
        <v>10</v>
      </c>
      <c r="D135" s="16">
        <v>1</v>
      </c>
      <c r="E135" s="16">
        <v>3400</v>
      </c>
      <c r="F135" s="64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1" t="s">
        <v>124</v>
      </c>
      <c r="B136" s="14"/>
      <c r="C136" s="16" t="s">
        <v>10</v>
      </c>
      <c r="D136" s="16">
        <v>1</v>
      </c>
      <c r="E136" s="16">
        <v>3500</v>
      </c>
      <c r="F136" s="64">
        <f t="shared" si="8"/>
        <v>0</v>
      </c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21"/>
      <c r="B137" s="14"/>
      <c r="C137" s="16"/>
      <c r="D137" s="16"/>
      <c r="E137" s="16"/>
      <c r="F137" s="64"/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21"/>
      <c r="B138" s="14"/>
      <c r="C138" s="16"/>
      <c r="D138" s="16"/>
      <c r="E138" s="16"/>
      <c r="F138" s="64"/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2"/>
      <c r="B139" s="25"/>
      <c r="C139" s="26"/>
      <c r="D139" s="27"/>
      <c r="E139" s="28"/>
      <c r="F139" s="65"/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131" t="s">
        <v>125</v>
      </c>
      <c r="B140" s="126"/>
      <c r="C140" s="127"/>
      <c r="D140" s="128"/>
      <c r="E140" s="130"/>
      <c r="F140" s="129">
        <f>SUM(F111:F124,F126:F139,F105:F109,F102:F103,F91:F99,F86:F90,F78:F83,F65:F76,F52:F53,F55:F62,F43:F48,F41,F39,F33:F37,F23:F30,F10:F20,F4:F7)</f>
        <v>19068</v>
      </c>
      <c r="G140"/>
      <c r="H140"/>
      <c r="I140"/>
      <c r="J140" s="9"/>
      <c r="K140" s="52"/>
      <c r="L140" s="52"/>
      <c r="M140" s="52"/>
      <c r="N140" s="52"/>
    </row>
    <row r="141" spans="1:17" ht="15.75" thickBot="1" x14ac:dyDescent="0.3">
      <c r="A141" s="132" t="s">
        <v>126</v>
      </c>
      <c r="B141" s="133"/>
      <c r="C141" s="133"/>
      <c r="D141" s="133"/>
      <c r="E141" s="133"/>
      <c r="F141" s="134">
        <f>F140*0.15</f>
        <v>2860.2</v>
      </c>
      <c r="G141"/>
      <c r="H141"/>
      <c r="I141"/>
      <c r="J141" s="9"/>
      <c r="K141" s="52"/>
      <c r="L141" s="52"/>
      <c r="M141" s="52"/>
      <c r="N141" s="52"/>
    </row>
    <row r="142" spans="1:17" ht="27" thickBot="1" x14ac:dyDescent="0.3">
      <c r="A142" s="258" t="s">
        <v>98</v>
      </c>
      <c r="B142" s="259"/>
      <c r="C142" s="259"/>
      <c r="D142" s="259"/>
      <c r="E142" s="260"/>
      <c r="F142" s="135">
        <f>F140+F141</f>
        <v>21928.2</v>
      </c>
      <c r="G142"/>
      <c r="H142"/>
      <c r="I142"/>
      <c r="J142" s="9"/>
      <c r="K142" s="52"/>
      <c r="L142" s="52"/>
      <c r="M142" s="52"/>
      <c r="N142" s="52"/>
    </row>
    <row r="143" spans="1:17" x14ac:dyDescent="0.25">
      <c r="A143" s="49"/>
      <c r="B143" s="49"/>
      <c r="C143" s="49"/>
      <c r="D143" s="49"/>
      <c r="E143" s="50"/>
      <c r="F143" s="49"/>
      <c r="G143"/>
      <c r="H143"/>
      <c r="I143"/>
      <c r="J143" s="9"/>
      <c r="K143" s="52"/>
      <c r="L143" s="52"/>
      <c r="M143" s="52"/>
      <c r="N143" s="52"/>
    </row>
    <row r="144" spans="1:17" x14ac:dyDescent="0.25">
      <c r="A144" s="49"/>
      <c r="B144" s="49"/>
      <c r="C144" s="49"/>
      <c r="D144" s="49"/>
      <c r="E144" s="50"/>
      <c r="F144" s="49"/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49"/>
      <c r="B145" s="49"/>
      <c r="C145" s="49"/>
      <c r="D145" s="49"/>
      <c r="E145" s="50"/>
      <c r="F145" s="49"/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49"/>
      <c r="B146" s="49"/>
      <c r="C146" s="49"/>
      <c r="D146" s="49"/>
      <c r="E146" s="50"/>
      <c r="F146" s="49"/>
      <c r="G146"/>
      <c r="H146"/>
      <c r="I146"/>
      <c r="J146" s="9"/>
      <c r="K146" s="98"/>
      <c r="L146" s="98"/>
      <c r="M146" s="98"/>
      <c r="N146" s="98"/>
    </row>
    <row r="147" spans="1:14" x14ac:dyDescent="0.25">
      <c r="A147" s="49"/>
      <c r="B147" s="49"/>
      <c r="C147" s="49"/>
      <c r="D147" s="49"/>
      <c r="E147" s="50"/>
      <c r="F147" s="49"/>
      <c r="G147"/>
      <c r="H147"/>
      <c r="I147"/>
      <c r="J147" s="9"/>
      <c r="K147" s="52"/>
      <c r="L147" s="52"/>
      <c r="M147" s="52"/>
      <c r="N147" s="52"/>
    </row>
    <row r="148" spans="1:14" x14ac:dyDescent="0.25">
      <c r="A148" s="49"/>
      <c r="B148" s="49"/>
      <c r="C148" s="49"/>
      <c r="D148" s="49"/>
      <c r="E148" s="50"/>
      <c r="F148" s="49"/>
      <c r="G148"/>
      <c r="H148"/>
      <c r="I148"/>
      <c r="J148" s="52"/>
      <c r="K148" s="52"/>
      <c r="L148" s="52"/>
      <c r="M148" s="52"/>
      <c r="N148" s="52"/>
    </row>
    <row r="149" spans="1:14" x14ac:dyDescent="0.25">
      <c r="A149" s="49"/>
      <c r="B149" s="49"/>
      <c r="C149" s="49"/>
      <c r="D149" s="49"/>
      <c r="E149" s="50"/>
      <c r="F149" s="49"/>
      <c r="G149"/>
      <c r="H149"/>
      <c r="I149"/>
      <c r="J149" s="52"/>
      <c r="K149" s="52"/>
      <c r="L149" s="52"/>
      <c r="M149" s="52"/>
      <c r="N149" s="52"/>
    </row>
    <row r="150" spans="1:14" x14ac:dyDescent="0.25">
      <c r="A150" s="49"/>
      <c r="B150" s="49"/>
      <c r="C150" s="49"/>
      <c r="D150" s="49"/>
      <c r="E150" s="50"/>
      <c r="F150" s="49"/>
      <c r="G150"/>
      <c r="H150"/>
      <c r="I150"/>
      <c r="J150" s="52"/>
      <c r="K150" s="52"/>
      <c r="L150" s="52"/>
      <c r="M150" s="52"/>
      <c r="N150" s="52"/>
    </row>
    <row r="151" spans="1:14" x14ac:dyDescent="0.25">
      <c r="A151" s="49"/>
      <c r="B151" s="49"/>
      <c r="C151" s="49"/>
      <c r="D151" s="49"/>
      <c r="E151" s="50"/>
      <c r="F151" s="49"/>
      <c r="G151"/>
      <c r="H151"/>
      <c r="I151"/>
      <c r="J151" s="52"/>
      <c r="K151" s="52"/>
      <c r="L151" s="52"/>
      <c r="M151" s="52"/>
      <c r="N151" s="52"/>
    </row>
    <row r="152" spans="1:14" x14ac:dyDescent="0.25">
      <c r="A152" s="49"/>
      <c r="B152" s="49"/>
      <c r="C152" s="49"/>
      <c r="D152" s="49"/>
      <c r="E152" s="50"/>
      <c r="F152" s="49"/>
      <c r="H152"/>
      <c r="I152"/>
      <c r="J152" s="52"/>
      <c r="K152" s="52"/>
      <c r="L152" s="52"/>
      <c r="M152" s="52"/>
      <c r="N152" s="52"/>
    </row>
    <row r="153" spans="1:14" x14ac:dyDescent="0.25">
      <c r="A153" s="49"/>
      <c r="B153" s="9"/>
      <c r="C153" s="9"/>
      <c r="D153" s="9"/>
      <c r="E153" s="9"/>
      <c r="F153" s="9"/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98"/>
      <c r="K158" s="98"/>
      <c r="L158" s="98"/>
      <c r="M158" s="98"/>
      <c r="N158" s="98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52"/>
      <c r="K159" s="52"/>
      <c r="L159" s="52"/>
      <c r="M159" s="52"/>
      <c r="N159" s="52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G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49"/>
      <c r="C164" s="49"/>
      <c r="D164" s="49"/>
      <c r="E164" s="50"/>
      <c r="F164" s="4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49"/>
      <c r="B167" s="53"/>
      <c r="C167" s="54"/>
      <c r="D167" s="55"/>
      <c r="E167" s="56"/>
      <c r="F167" s="43"/>
      <c r="G167" s="49"/>
      <c r="H167" s="52"/>
      <c r="I167"/>
      <c r="J167" s="52"/>
      <c r="K167" s="52"/>
      <c r="L167" s="52"/>
      <c r="M167" s="52"/>
      <c r="N167" s="52"/>
    </row>
    <row r="168" spans="1:14" x14ac:dyDescent="0.25">
      <c r="A168" s="49"/>
      <c r="B168" s="53"/>
      <c r="C168" s="54"/>
      <c r="D168" s="55"/>
      <c r="E168" s="56"/>
      <c r="F168" s="43"/>
      <c r="G168" s="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53"/>
      <c r="C169" s="54"/>
      <c r="D169" s="55"/>
      <c r="E169" s="56"/>
      <c r="F169" s="43"/>
      <c r="G169"/>
      <c r="H169" s="52"/>
      <c r="I169"/>
      <c r="J169" s="52"/>
      <c r="K169" s="52"/>
      <c r="L169" s="52"/>
      <c r="M169" s="52"/>
      <c r="N169" s="52"/>
    </row>
    <row r="170" spans="1:14" x14ac:dyDescent="0.25">
      <c r="A170" s="52"/>
      <c r="B170" s="49"/>
      <c r="C170" s="49"/>
      <c r="D170" s="49"/>
      <c r="E170" s="50"/>
      <c r="F170" s="49"/>
      <c r="H170" s="52"/>
      <c r="I170"/>
      <c r="J170" s="52"/>
      <c r="K170" s="52"/>
      <c r="L170" s="52"/>
      <c r="M170" s="52"/>
      <c r="N170" s="52"/>
    </row>
    <row r="171" spans="1:14" x14ac:dyDescent="0.25">
      <c r="A171" s="52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52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53"/>
      <c r="C176" s="54"/>
      <c r="D176" s="55"/>
      <c r="E176" s="56"/>
      <c r="F176" s="43"/>
      <c r="G176"/>
      <c r="I176"/>
      <c r="J176" s="52"/>
      <c r="K176" s="52"/>
      <c r="L176" s="52"/>
      <c r="M176" s="52"/>
      <c r="N176" s="52"/>
    </row>
    <row r="177" spans="1:14" x14ac:dyDescent="0.25">
      <c r="A177" s="49"/>
      <c r="B177" s="53"/>
      <c r="C177" s="54"/>
      <c r="D177" s="55"/>
      <c r="E177" s="56"/>
      <c r="F177" s="43"/>
      <c r="I177"/>
      <c r="J177" s="98"/>
      <c r="K177" s="98"/>
      <c r="L177" s="98"/>
      <c r="M177" s="98"/>
      <c r="N177" s="98"/>
    </row>
    <row r="178" spans="1:14" x14ac:dyDescent="0.25">
      <c r="A178" s="49"/>
      <c r="B178" s="53"/>
      <c r="C178" s="54"/>
      <c r="D178" s="55"/>
      <c r="E178" s="56"/>
      <c r="F178" s="43"/>
      <c r="G178"/>
      <c r="I178"/>
      <c r="J178" s="52"/>
      <c r="K178" s="52"/>
      <c r="L178" s="52"/>
      <c r="M178" s="52"/>
      <c r="N178" s="52"/>
    </row>
    <row r="179" spans="1:14" x14ac:dyDescent="0.25">
      <c r="A179" s="52"/>
      <c r="B179" s="53"/>
      <c r="C179" s="54"/>
      <c r="D179" s="55"/>
      <c r="E179" s="56"/>
      <c r="F179" s="43"/>
      <c r="I179"/>
      <c r="J179" s="52"/>
      <c r="K179" s="52"/>
      <c r="L179" s="52"/>
      <c r="M179" s="52"/>
      <c r="N179" s="52"/>
    </row>
    <row r="180" spans="1:14" x14ac:dyDescent="0.25">
      <c r="A180" s="52"/>
      <c r="B180" s="53"/>
      <c r="C180" s="54"/>
      <c r="D180" s="55"/>
      <c r="E180" s="56"/>
      <c r="F180" s="43"/>
      <c r="H180" s="9"/>
      <c r="I180"/>
      <c r="J180" s="52"/>
      <c r="K180" s="52"/>
      <c r="L180" s="52"/>
      <c r="M180" s="52"/>
      <c r="N180" s="52"/>
    </row>
    <row r="181" spans="1:14" x14ac:dyDescent="0.25">
      <c r="A181" s="52"/>
      <c r="B181" s="53"/>
      <c r="C181" s="54"/>
      <c r="D181" s="55"/>
      <c r="E181" s="56"/>
      <c r="F181" s="43"/>
      <c r="I181"/>
    </row>
    <row r="182" spans="1:14" x14ac:dyDescent="0.25">
      <c r="A182" s="52"/>
      <c r="B182" s="53"/>
      <c r="C182" s="54"/>
      <c r="D182" s="55"/>
      <c r="E182" s="56"/>
      <c r="F182" s="43"/>
      <c r="H182" s="9"/>
      <c r="I182"/>
    </row>
    <row r="183" spans="1:14" x14ac:dyDescent="0.25">
      <c r="A183" s="52"/>
      <c r="B183" s="53"/>
      <c r="C183" s="54"/>
      <c r="D183" s="55"/>
      <c r="E183" s="56"/>
      <c r="F183" s="43"/>
      <c r="G183"/>
      <c r="H183" s="9"/>
      <c r="I183" s="52"/>
    </row>
    <row r="184" spans="1:14" x14ac:dyDescent="0.25">
      <c r="A184" s="52"/>
      <c r="B184" s="53"/>
      <c r="C184" s="54"/>
      <c r="D184" s="55"/>
      <c r="E184" s="56"/>
      <c r="F184" s="43"/>
      <c r="I184" s="52"/>
    </row>
    <row r="185" spans="1:14" x14ac:dyDescent="0.25">
      <c r="A185" s="52"/>
      <c r="B185" s="53"/>
      <c r="C185" s="54"/>
      <c r="D185" s="55"/>
      <c r="E185" s="56"/>
      <c r="F185" s="43"/>
      <c r="I185" s="52"/>
    </row>
    <row r="186" spans="1:14" x14ac:dyDescent="0.25">
      <c r="A186" s="52"/>
      <c r="B186" s="53"/>
      <c r="C186" s="54"/>
      <c r="D186" s="55"/>
      <c r="E186" s="56"/>
      <c r="F186" s="43"/>
      <c r="I186" s="52"/>
    </row>
    <row r="187" spans="1:14" x14ac:dyDescent="0.25">
      <c r="A187" s="52"/>
      <c r="B187" s="53"/>
      <c r="C187" s="54"/>
      <c r="D187" s="55"/>
      <c r="E187" s="56"/>
      <c r="F187" s="43"/>
      <c r="I187" s="52"/>
    </row>
    <row r="188" spans="1:14" x14ac:dyDescent="0.25">
      <c r="A188" s="52"/>
      <c r="B188" s="53"/>
      <c r="C188" s="54"/>
      <c r="D188" s="55"/>
      <c r="E188" s="56"/>
      <c r="F188" s="43"/>
      <c r="I188" s="52"/>
    </row>
    <row r="189" spans="1:14" x14ac:dyDescent="0.25">
      <c r="A189" s="52"/>
      <c r="B189" s="53"/>
      <c r="C189" s="54"/>
      <c r="D189" s="55"/>
      <c r="E189" s="56"/>
      <c r="F189" s="43"/>
      <c r="I189" s="52"/>
    </row>
    <row r="190" spans="1:14" x14ac:dyDescent="0.25">
      <c r="A190" s="24"/>
      <c r="B190" s="53"/>
      <c r="C190" s="54"/>
      <c r="D190" s="55"/>
      <c r="E190" s="56"/>
      <c r="F190" s="43"/>
      <c r="H190" s="9"/>
    </row>
    <row r="191" spans="1:14" x14ac:dyDescent="0.25">
      <c r="A191" s="24"/>
      <c r="B191" s="53"/>
      <c r="C191" s="54"/>
      <c r="D191" s="55"/>
      <c r="E191" s="56"/>
      <c r="F191" s="43"/>
    </row>
    <row r="192" spans="1:14" x14ac:dyDescent="0.25">
      <c r="A192" s="24"/>
      <c r="B192" s="53"/>
      <c r="C192" s="54"/>
      <c r="D192" s="55"/>
      <c r="E192" s="56"/>
      <c r="F192" s="43"/>
      <c r="H192" s="9"/>
    </row>
    <row r="193" spans="1:8" x14ac:dyDescent="0.25">
      <c r="A193" s="24"/>
      <c r="B193" s="53"/>
      <c r="C193" s="54"/>
      <c r="D193" s="55"/>
      <c r="E193" s="56"/>
      <c r="F193" s="43"/>
      <c r="G193"/>
    </row>
    <row r="194" spans="1:8" x14ac:dyDescent="0.25">
      <c r="A194" s="24"/>
      <c r="B194" s="53"/>
      <c r="C194" s="54"/>
      <c r="D194" s="55"/>
      <c r="E194" s="56"/>
      <c r="F194" s="43"/>
    </row>
    <row r="195" spans="1:8" x14ac:dyDescent="0.25">
      <c r="A195" s="24"/>
      <c r="B195" s="57"/>
      <c r="C195" s="58"/>
      <c r="D195" s="59"/>
      <c r="E195" s="60"/>
      <c r="F195" s="51"/>
    </row>
    <row r="196" spans="1:8" x14ac:dyDescent="0.25">
      <c r="A196" s="24"/>
      <c r="B196" s="57"/>
      <c r="C196" s="58"/>
      <c r="D196" s="59"/>
      <c r="E196" s="60"/>
      <c r="F196" s="51"/>
    </row>
    <row r="197" spans="1:8" x14ac:dyDescent="0.25">
      <c r="A197" s="24"/>
      <c r="B197" s="245"/>
      <c r="C197" s="245"/>
      <c r="D197" s="245"/>
      <c r="E197" s="245"/>
      <c r="F197" s="51"/>
      <c r="H197" s="9"/>
    </row>
    <row r="198" spans="1:8" x14ac:dyDescent="0.25">
      <c r="A198" s="5"/>
      <c r="B198" s="261"/>
      <c r="C198" s="261"/>
      <c r="D198" s="261"/>
      <c r="E198" s="261"/>
      <c r="F198" s="51"/>
    </row>
    <row r="199" spans="1:8" ht="26.25" x14ac:dyDescent="0.4">
      <c r="A199" s="5"/>
      <c r="B199" s="255"/>
      <c r="C199" s="255"/>
      <c r="D199" s="255"/>
      <c r="E199" s="255"/>
      <c r="F199" s="62"/>
    </row>
    <row r="200" spans="1:8" x14ac:dyDescent="0.25">
      <c r="A200" s="49"/>
      <c r="B200" s="49"/>
      <c r="C200" s="49"/>
      <c r="D200" s="49"/>
      <c r="E200" s="50"/>
      <c r="F200" s="49"/>
    </row>
    <row r="201" spans="1:8" x14ac:dyDescent="0.25">
      <c r="A201" s="61"/>
      <c r="B201" s="49"/>
      <c r="C201" s="49"/>
      <c r="D201" s="49"/>
      <c r="E201" s="50"/>
      <c r="F201" s="49"/>
      <c r="G201"/>
    </row>
    <row r="202" spans="1:8" x14ac:dyDescent="0.25">
      <c r="A202" s="49"/>
      <c r="B202" s="49"/>
      <c r="C202" s="49"/>
      <c r="D202" s="49"/>
      <c r="E202" s="50"/>
      <c r="F202" s="49"/>
    </row>
    <row r="203" spans="1:8" x14ac:dyDescent="0.25">
      <c r="A203" s="49"/>
      <c r="B203" s="49"/>
      <c r="C203" s="49"/>
      <c r="D203" s="52"/>
      <c r="E203" s="53"/>
      <c r="F203" s="54"/>
      <c r="G203"/>
    </row>
    <row r="204" spans="1:8" x14ac:dyDescent="0.25">
      <c r="A204" s="49"/>
      <c r="B204" s="49"/>
      <c r="C204" s="49"/>
      <c r="D204" s="49"/>
      <c r="E204" s="50"/>
      <c r="F204" s="49"/>
    </row>
    <row r="205" spans="1:8" x14ac:dyDescent="0.25">
      <c r="A205" s="49"/>
      <c r="B205" s="49"/>
      <c r="C205" s="49"/>
      <c r="D205" s="49"/>
      <c r="E205" s="50"/>
      <c r="F205" s="49"/>
    </row>
    <row r="206" spans="1:8" x14ac:dyDescent="0.25">
      <c r="A206" s="49"/>
      <c r="B206" s="49"/>
      <c r="C206" s="49"/>
      <c r="D206" s="49"/>
      <c r="E206" s="50"/>
      <c r="F206" s="49"/>
    </row>
    <row r="207" spans="1:8" x14ac:dyDescent="0.25">
      <c r="A207" s="49"/>
      <c r="B207" s="49"/>
      <c r="C207" s="49"/>
      <c r="D207" s="49"/>
      <c r="E207" s="50"/>
      <c r="F207" s="49"/>
      <c r="H207" s="9"/>
    </row>
    <row r="208" spans="1:8" x14ac:dyDescent="0.25">
      <c r="A208" s="49"/>
      <c r="B208" s="49"/>
      <c r="C208" s="49"/>
      <c r="D208" s="49"/>
      <c r="E208" s="50"/>
      <c r="F208" s="49"/>
      <c r="G208"/>
    </row>
    <row r="209" spans="1:8" x14ac:dyDescent="0.25">
      <c r="A209" s="49"/>
      <c r="B209" s="49"/>
      <c r="C209" s="49"/>
      <c r="D209" s="49"/>
      <c r="E209" s="50"/>
      <c r="F209" s="49"/>
    </row>
    <row r="210" spans="1:8" x14ac:dyDescent="0.25">
      <c r="A210" s="49"/>
      <c r="B210" s="49"/>
      <c r="C210" s="49"/>
      <c r="D210" s="49"/>
      <c r="E210" s="50"/>
      <c r="F210" s="49"/>
    </row>
    <row r="211" spans="1:8" x14ac:dyDescent="0.25">
      <c r="A211" s="49"/>
      <c r="B211" s="49"/>
      <c r="C211" s="49"/>
      <c r="D211" s="49"/>
      <c r="E211" s="50"/>
      <c r="F211" s="49"/>
      <c r="G211"/>
    </row>
    <row r="212" spans="1:8" x14ac:dyDescent="0.25">
      <c r="A212" s="49"/>
      <c r="B212" s="49"/>
      <c r="C212" s="49"/>
      <c r="D212" s="49"/>
      <c r="E212" s="50"/>
      <c r="F212" s="49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49"/>
      <c r="E214" s="50"/>
      <c r="F214" s="49"/>
    </row>
    <row r="215" spans="1:8" x14ac:dyDescent="0.25">
      <c r="A215" s="49"/>
      <c r="B215" s="49"/>
      <c r="C215" s="49"/>
      <c r="D215" s="49"/>
      <c r="E215" s="50"/>
      <c r="F215" s="49"/>
      <c r="H215" s="9"/>
    </row>
    <row r="216" spans="1:8" x14ac:dyDescent="0.25">
      <c r="A216" s="49"/>
      <c r="B216" s="49"/>
      <c r="C216" s="49"/>
      <c r="D216" s="49"/>
      <c r="E216" s="50"/>
      <c r="F216" s="49"/>
    </row>
    <row r="217" spans="1:8" x14ac:dyDescent="0.25">
      <c r="A217" s="49"/>
      <c r="B217" s="49"/>
      <c r="C217" s="49"/>
      <c r="D217" s="49"/>
      <c r="E217" s="50"/>
      <c r="F217" s="49"/>
      <c r="H217" s="9"/>
    </row>
    <row r="218" spans="1:8" x14ac:dyDescent="0.25">
      <c r="A218" s="49"/>
      <c r="B218" s="49"/>
      <c r="C218" s="49"/>
      <c r="D218" s="49"/>
      <c r="E218" s="50"/>
      <c r="F218" s="49"/>
      <c r="G218"/>
    </row>
    <row r="219" spans="1:8" x14ac:dyDescent="0.25">
      <c r="A219" s="49"/>
      <c r="B219" s="49"/>
      <c r="C219" s="49"/>
      <c r="D219" s="49"/>
      <c r="E219" s="50"/>
      <c r="F219" s="49"/>
    </row>
    <row r="220" spans="1:8" x14ac:dyDescent="0.25">
      <c r="A220" s="49"/>
      <c r="B220" s="49"/>
      <c r="C220" s="49"/>
      <c r="D220" s="49"/>
      <c r="E220" s="50"/>
      <c r="F220" s="49"/>
      <c r="G220"/>
    </row>
    <row r="221" spans="1:8" x14ac:dyDescent="0.25">
      <c r="A221" s="49"/>
      <c r="B221" s="49"/>
      <c r="C221" s="49"/>
      <c r="D221" s="49"/>
      <c r="E221" s="50"/>
      <c r="F221" s="49"/>
    </row>
    <row r="222" spans="1:8" x14ac:dyDescent="0.25">
      <c r="A222" s="49"/>
      <c r="B222" s="49"/>
      <c r="C222" s="49"/>
      <c r="D222" s="49"/>
      <c r="E222" s="50"/>
      <c r="F222" s="49"/>
      <c r="H222" s="9"/>
    </row>
    <row r="223" spans="1:8" x14ac:dyDescent="0.25">
      <c r="A223" s="49"/>
      <c r="B223" s="49"/>
      <c r="C223" s="49"/>
      <c r="D223" s="49"/>
      <c r="E223" s="50"/>
      <c r="F223" s="49"/>
      <c r="G223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  <c r="H225" s="9"/>
    </row>
    <row r="226" spans="1:8" x14ac:dyDescent="0.25">
      <c r="A226" s="49"/>
      <c r="B226" s="49"/>
      <c r="C226" s="49"/>
      <c r="D226" s="49"/>
      <c r="E226" s="50"/>
      <c r="F226" s="49"/>
      <c r="G226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  <c r="H232" s="9"/>
    </row>
    <row r="233" spans="1:8" x14ac:dyDescent="0.25">
      <c r="A233" s="49"/>
      <c r="B233" s="49"/>
      <c r="C233" s="49"/>
      <c r="D233" s="49"/>
      <c r="E233" s="50"/>
      <c r="F233" s="49"/>
      <c r="G233"/>
    </row>
    <row r="234" spans="1:8" x14ac:dyDescent="0.25">
      <c r="A234" s="49"/>
      <c r="B234" s="49"/>
      <c r="C234" s="49"/>
      <c r="D234" s="49"/>
      <c r="E234" s="50"/>
      <c r="F234" s="49"/>
      <c r="G234"/>
      <c r="H234" s="9"/>
    </row>
    <row r="235" spans="1:8" x14ac:dyDescent="0.25">
      <c r="A235" s="49"/>
      <c r="G235"/>
    </row>
    <row r="236" spans="1:8" x14ac:dyDescent="0.25">
      <c r="A236" s="49"/>
      <c r="G236"/>
    </row>
    <row r="237" spans="1:8" x14ac:dyDescent="0.25">
      <c r="A237" s="49"/>
      <c r="G237"/>
      <c r="H237" s="9"/>
    </row>
    <row r="238" spans="1:8" x14ac:dyDescent="0.25">
      <c r="G238"/>
      <c r="H238" s="9"/>
    </row>
    <row r="239" spans="1:8" x14ac:dyDescent="0.25">
      <c r="G239"/>
      <c r="H239" s="9"/>
    </row>
    <row r="240" spans="1:8" x14ac:dyDescent="0.25">
      <c r="H240" s="9"/>
    </row>
    <row r="241" spans="7:11" x14ac:dyDescent="0.25">
      <c r="H241" s="9"/>
    </row>
    <row r="242" spans="7:11" x14ac:dyDescent="0.25">
      <c r="H242" s="9"/>
    </row>
    <row r="243" spans="7:11" x14ac:dyDescent="0.25">
      <c r="H243" s="9"/>
    </row>
    <row r="244" spans="7:11" x14ac:dyDescent="0.25">
      <c r="H244" s="9"/>
    </row>
    <row r="245" spans="7:11" x14ac:dyDescent="0.25">
      <c r="G245"/>
      <c r="H245" s="9"/>
    </row>
    <row r="246" spans="7:11" x14ac:dyDescent="0.25">
      <c r="G246"/>
      <c r="H246" s="9"/>
    </row>
    <row r="247" spans="7:11" x14ac:dyDescent="0.25">
      <c r="G247"/>
      <c r="H247" s="9"/>
    </row>
    <row r="248" spans="7:11" x14ac:dyDescent="0.25">
      <c r="G248"/>
      <c r="H248" s="9"/>
    </row>
    <row r="249" spans="7:11" x14ac:dyDescent="0.25">
      <c r="G249"/>
      <c r="H249" s="9"/>
    </row>
    <row r="250" spans="7:11" x14ac:dyDescent="0.25">
      <c r="G250"/>
      <c r="H250" s="9"/>
      <c r="J250" s="52"/>
      <c r="K250" s="52"/>
    </row>
    <row r="251" spans="7:11" ht="39.75" customHeight="1" x14ac:dyDescent="0.25">
      <c r="G251"/>
      <c r="H251" s="9"/>
      <c r="J251" s="52"/>
      <c r="K251" s="52"/>
    </row>
    <row r="252" spans="7:11" x14ac:dyDescent="0.25">
      <c r="G252"/>
      <c r="H252" s="9"/>
      <c r="J252" s="52"/>
      <c r="K252" s="52"/>
    </row>
    <row r="253" spans="7:11" x14ac:dyDescent="0.25">
      <c r="G253"/>
      <c r="H253" s="9"/>
      <c r="J253" s="52"/>
      <c r="K253" s="52"/>
    </row>
    <row r="254" spans="7:11" x14ac:dyDescent="0.25">
      <c r="G254"/>
      <c r="H254" s="9"/>
      <c r="J254" s="52"/>
      <c r="K254" s="52"/>
    </row>
    <row r="255" spans="7:11" x14ac:dyDescent="0.25">
      <c r="G255"/>
      <c r="H255" s="9"/>
      <c r="J255" s="52"/>
      <c r="K255" s="52"/>
    </row>
    <row r="256" spans="7:11" x14ac:dyDescent="0.25">
      <c r="G256"/>
      <c r="H256" s="9"/>
      <c r="J256" s="52"/>
      <c r="K256" s="52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6" spans="7:7" ht="14.25" customHeight="1" x14ac:dyDescent="0.25"/>
    <row r="267" spans="7:7" ht="15" customHeight="1" x14ac:dyDescent="0.25"/>
    <row r="268" spans="7:7" ht="15.75" customHeight="1" x14ac:dyDescent="0.25"/>
    <row r="274" spans="7:8" x14ac:dyDescent="0.25">
      <c r="G274"/>
    </row>
    <row r="276" spans="7:8" x14ac:dyDescent="0.25">
      <c r="G276"/>
    </row>
    <row r="280" spans="7:8" x14ac:dyDescent="0.25">
      <c r="H280" s="9"/>
    </row>
    <row r="284" spans="7:8" x14ac:dyDescent="0.25">
      <c r="G284"/>
    </row>
    <row r="288" spans="7:8" x14ac:dyDescent="0.25">
      <c r="H288" s="9"/>
    </row>
    <row r="290" spans="7:8" x14ac:dyDescent="0.25">
      <c r="H290" s="9"/>
    </row>
    <row r="294" spans="7:8" x14ac:dyDescent="0.25">
      <c r="H294" s="9"/>
    </row>
    <row r="299" spans="7:8" x14ac:dyDescent="0.25">
      <c r="G299"/>
    </row>
    <row r="300" spans="7:8" x14ac:dyDescent="0.25">
      <c r="G300"/>
    </row>
    <row r="305" spans="8:8" x14ac:dyDescent="0.25">
      <c r="H305" s="9"/>
    </row>
    <row r="306" spans="8:8" ht="15" customHeight="1" x14ac:dyDescent="0.25"/>
    <row r="320" spans="8:8" x14ac:dyDescent="0.25">
      <c r="H320" s="9"/>
    </row>
    <row r="321" spans="8:8" x14ac:dyDescent="0.25">
      <c r="H321" s="9"/>
    </row>
    <row r="381" ht="24" customHeight="1" x14ac:dyDescent="0.25"/>
    <row r="382" ht="15.75" customHeight="1" x14ac:dyDescent="0.25"/>
    <row r="393" ht="15" customHeight="1" x14ac:dyDescent="0.25"/>
    <row r="394" ht="15.75" customHeight="1" x14ac:dyDescent="0.25"/>
    <row r="396" ht="19.5" customHeight="1" x14ac:dyDescent="0.25"/>
    <row r="397" ht="1.5" customHeight="1" x14ac:dyDescent="0.25"/>
    <row r="399" ht="15" customHeight="1" x14ac:dyDescent="0.25"/>
    <row r="400" ht="15.75" customHeight="1" x14ac:dyDescent="0.25"/>
    <row r="411" ht="15" customHeight="1" x14ac:dyDescent="0.25"/>
  </sheetData>
  <autoFilter ref="F1"/>
  <mergeCells count="21">
    <mergeCell ref="A42:F42"/>
    <mergeCell ref="A51:F51"/>
    <mergeCell ref="B197:E197"/>
    <mergeCell ref="B198:E198"/>
    <mergeCell ref="A54:F54"/>
    <mergeCell ref="A64:F64"/>
    <mergeCell ref="A77:F77"/>
    <mergeCell ref="B199:E199"/>
    <mergeCell ref="A85:F85"/>
    <mergeCell ref="A101:F101"/>
    <mergeCell ref="A104:F104"/>
    <mergeCell ref="A110:F110"/>
    <mergeCell ref="A125:F125"/>
    <mergeCell ref="A142:E142"/>
    <mergeCell ref="A38:F38"/>
    <mergeCell ref="A40:F40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W411"/>
  <sheetViews>
    <sheetView topLeftCell="A70" zoomScale="130" zoomScaleNormal="130" workbookViewId="0">
      <selection activeCell="B93" sqref="B93"/>
    </sheetView>
  </sheetViews>
  <sheetFormatPr defaultRowHeight="15" x14ac:dyDescent="0.25"/>
  <cols>
    <col min="1" max="1" width="58.42578125" style="1" customWidth="1"/>
    <col min="2" max="2" width="5.5703125" style="1" customWidth="1"/>
    <col min="3" max="3" width="6.7109375" style="1" customWidth="1"/>
    <col min="4" max="4" width="4.7109375" style="1" customWidth="1"/>
    <col min="5" max="5" width="6.5703125" style="2" customWidth="1"/>
    <col min="6" max="6" width="14.85546875" style="1" customWidth="1"/>
    <col min="7" max="7" width="11.7109375" style="1" customWidth="1"/>
    <col min="8" max="8" width="10.5703125" style="49" customWidth="1"/>
    <col min="9" max="9" width="7.140625" style="9" customWidth="1"/>
    <col min="10" max="10" width="9.85546875" bestFit="1" customWidth="1"/>
    <col min="11" max="11" width="6.28515625" customWidth="1"/>
    <col min="12" max="12" width="9" customWidth="1"/>
  </cols>
  <sheetData>
    <row r="1" spans="1:23" ht="40.5" customHeight="1" thickBot="1" x14ac:dyDescent="0.3">
      <c r="A1" s="111" t="s">
        <v>36</v>
      </c>
      <c r="B1" s="262" t="s">
        <v>147</v>
      </c>
      <c r="C1" s="263"/>
      <c r="D1" s="263"/>
      <c r="E1" s="264"/>
      <c r="F1" s="110"/>
      <c r="L1" s="9"/>
      <c r="M1" s="9"/>
    </row>
    <row r="2" spans="1:23" ht="45.75" customHeight="1" x14ac:dyDescent="0.25">
      <c r="A2" s="29" t="s">
        <v>0</v>
      </c>
      <c r="B2" s="122"/>
      <c r="C2" s="123" t="s">
        <v>1</v>
      </c>
      <c r="D2" s="123" t="s">
        <v>2</v>
      </c>
      <c r="E2" s="124" t="s">
        <v>3</v>
      </c>
      <c r="F2" s="12" t="s">
        <v>19</v>
      </c>
      <c r="K2" s="9"/>
      <c r="L2" s="80"/>
      <c r="M2" s="80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" customHeight="1" x14ac:dyDescent="0.25">
      <c r="A3" s="256" t="s">
        <v>21</v>
      </c>
      <c r="B3" s="253"/>
      <c r="C3" s="253"/>
      <c r="D3" s="253"/>
      <c r="E3" s="253"/>
      <c r="F3" s="257"/>
      <c r="K3" s="9"/>
      <c r="L3" s="80"/>
      <c r="M3" s="80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5">
      <c r="A4" s="13" t="s">
        <v>68</v>
      </c>
      <c r="B4" s="30">
        <v>70</v>
      </c>
      <c r="C4" s="16" t="s">
        <v>5</v>
      </c>
      <c r="D4" s="16">
        <v>1.1499999999999999</v>
      </c>
      <c r="E4" s="16">
        <v>450</v>
      </c>
      <c r="F4" s="63">
        <f>B4*D4*E4</f>
        <v>36225</v>
      </c>
      <c r="G4" s="3"/>
      <c r="K4" s="9"/>
      <c r="L4" s="10"/>
      <c r="M4" s="6"/>
      <c r="N4" s="7"/>
      <c r="O4" s="8"/>
      <c r="P4" s="8"/>
      <c r="Q4" s="8"/>
      <c r="R4" s="11"/>
      <c r="S4" s="9"/>
      <c r="T4" s="9"/>
      <c r="U4" s="9"/>
      <c r="V4" s="9"/>
      <c r="W4" s="9"/>
    </row>
    <row r="5" spans="1:23" x14ac:dyDescent="0.25">
      <c r="A5" s="13" t="s">
        <v>97</v>
      </c>
      <c r="B5" s="30"/>
      <c r="C5" s="16" t="s">
        <v>5</v>
      </c>
      <c r="D5" s="16">
        <v>1.1499999999999999</v>
      </c>
      <c r="E5" s="16">
        <v>400</v>
      </c>
      <c r="F5" s="63">
        <f>B5*D5*E5</f>
        <v>0</v>
      </c>
      <c r="G5" s="3"/>
      <c r="K5" s="9"/>
      <c r="L5" s="10"/>
      <c r="M5" s="6"/>
      <c r="N5" s="7"/>
      <c r="O5" s="8"/>
      <c r="P5" s="8"/>
      <c r="Q5" s="8"/>
      <c r="R5" s="11"/>
      <c r="S5" s="9"/>
      <c r="T5" s="9"/>
      <c r="U5" s="9"/>
      <c r="V5" s="9"/>
      <c r="W5" s="9"/>
    </row>
    <row r="6" spans="1:23" x14ac:dyDescent="0.25">
      <c r="A6" s="19" t="s">
        <v>4</v>
      </c>
      <c r="B6" s="30">
        <v>15.6</v>
      </c>
      <c r="C6" s="16" t="s">
        <v>5</v>
      </c>
      <c r="D6" s="16">
        <v>1.1499999999999999</v>
      </c>
      <c r="E6" s="16">
        <v>55</v>
      </c>
      <c r="F6" s="63">
        <f>B6*D6*E6</f>
        <v>986.69999999999982</v>
      </c>
      <c r="G6" s="3"/>
      <c r="K6" s="9"/>
      <c r="L6" s="10"/>
      <c r="M6" s="6"/>
      <c r="N6" s="7"/>
      <c r="O6" s="8"/>
      <c r="P6" s="8"/>
      <c r="Q6" s="8"/>
      <c r="R6" s="11"/>
      <c r="S6" s="9"/>
      <c r="T6" s="9"/>
      <c r="U6" s="9"/>
      <c r="V6" s="9"/>
      <c r="W6" s="9"/>
    </row>
    <row r="7" spans="1:23" x14ac:dyDescent="0.25">
      <c r="A7" s="20" t="s">
        <v>7</v>
      </c>
      <c r="B7" s="30">
        <f>B4*7+B5*7</f>
        <v>490</v>
      </c>
      <c r="C7" s="16" t="s">
        <v>6</v>
      </c>
      <c r="D7" s="16">
        <v>1.1499999999999999</v>
      </c>
      <c r="E7" s="16">
        <v>12</v>
      </c>
      <c r="F7" s="63">
        <f>B7*D7*E7</f>
        <v>6762</v>
      </c>
      <c r="G7" s="41"/>
      <c r="H7" s="9"/>
      <c r="K7" s="9"/>
      <c r="L7" s="9"/>
      <c r="M7" s="9"/>
      <c r="N7" s="38"/>
      <c r="O7" s="37"/>
      <c r="P7" s="37"/>
      <c r="Q7" s="37"/>
      <c r="R7" s="39"/>
      <c r="S7" s="9"/>
      <c r="T7" s="9"/>
      <c r="U7" s="9"/>
      <c r="V7" s="9"/>
      <c r="W7" s="9"/>
    </row>
    <row r="8" spans="1:23" x14ac:dyDescent="0.25">
      <c r="A8" s="104"/>
      <c r="B8" s="105"/>
      <c r="C8" s="105"/>
      <c r="D8" s="105"/>
      <c r="E8" s="115"/>
      <c r="F8" s="116"/>
      <c r="G8" s="40"/>
      <c r="H8" s="9"/>
      <c r="K8" s="9"/>
      <c r="L8" s="37"/>
      <c r="M8" s="36"/>
      <c r="N8" s="38"/>
      <c r="O8" s="37"/>
      <c r="P8" s="37"/>
      <c r="Q8" s="37"/>
      <c r="R8" s="39"/>
      <c r="S8" s="9"/>
      <c r="T8" s="9"/>
      <c r="U8" s="9"/>
      <c r="V8" s="9"/>
      <c r="W8" s="9"/>
    </row>
    <row r="9" spans="1:23" x14ac:dyDescent="0.25">
      <c r="A9" s="256" t="s">
        <v>23</v>
      </c>
      <c r="B9" s="253"/>
      <c r="C9" s="253"/>
      <c r="D9" s="253"/>
      <c r="E9" s="253"/>
      <c r="F9" s="257"/>
      <c r="G9" s="3"/>
      <c r="K9" s="9"/>
      <c r="L9" s="10"/>
      <c r="M9" s="6"/>
      <c r="N9" s="7"/>
      <c r="O9" s="8"/>
      <c r="P9" s="8"/>
      <c r="Q9" s="8"/>
      <c r="R9" s="11"/>
      <c r="S9" s="9"/>
      <c r="T9" s="9"/>
      <c r="U9" s="9"/>
      <c r="V9" s="9"/>
      <c r="W9" s="9"/>
    </row>
    <row r="10" spans="1:23" x14ac:dyDescent="0.25">
      <c r="A10" s="13" t="s">
        <v>68</v>
      </c>
      <c r="B10" s="30">
        <v>0</v>
      </c>
      <c r="C10" s="32" t="s">
        <v>5</v>
      </c>
      <c r="D10" s="32">
        <v>1.1499999999999999</v>
      </c>
      <c r="E10" s="33">
        <v>450</v>
      </c>
      <c r="F10" s="63">
        <f t="shared" ref="F10:F20" si="0">B10*D10*E10</f>
        <v>0</v>
      </c>
      <c r="G10" s="3"/>
      <c r="K10" s="9"/>
      <c r="L10" s="10"/>
      <c r="M10" s="6"/>
      <c r="N10" s="7"/>
      <c r="O10" s="8"/>
      <c r="P10" s="8"/>
      <c r="Q10" s="8"/>
      <c r="R10" s="11"/>
      <c r="S10" s="9"/>
      <c r="T10" s="9"/>
      <c r="U10" s="9"/>
      <c r="V10" s="9"/>
      <c r="W10" s="9"/>
    </row>
    <row r="11" spans="1:23" x14ac:dyDescent="0.25">
      <c r="A11" s="13" t="s">
        <v>97</v>
      </c>
      <c r="B11" s="30"/>
      <c r="C11" s="32" t="s">
        <v>5</v>
      </c>
      <c r="D11" s="32">
        <v>1.1499999999999999</v>
      </c>
      <c r="E11" s="33">
        <v>400</v>
      </c>
      <c r="F11" s="63">
        <f t="shared" si="0"/>
        <v>0</v>
      </c>
      <c r="G11" s="3"/>
      <c r="K11" s="9"/>
      <c r="L11" s="10"/>
      <c r="M11" s="6"/>
      <c r="N11" s="7"/>
      <c r="O11" s="8"/>
      <c r="P11" s="8"/>
      <c r="Q11" s="8"/>
      <c r="R11" s="11"/>
      <c r="S11" s="9"/>
      <c r="T11" s="9"/>
      <c r="U11" s="9"/>
      <c r="V11" s="9"/>
      <c r="W11" s="9"/>
    </row>
    <row r="12" spans="1:23" x14ac:dyDescent="0.25">
      <c r="A12" s="13" t="s">
        <v>69</v>
      </c>
      <c r="B12" s="30"/>
      <c r="C12" s="32" t="s">
        <v>5</v>
      </c>
      <c r="D12" s="32">
        <v>1.1499999999999999</v>
      </c>
      <c r="E12" s="33">
        <v>900</v>
      </c>
      <c r="F12" s="63">
        <f t="shared" si="0"/>
        <v>0</v>
      </c>
      <c r="G12" s="3"/>
      <c r="K12" s="9"/>
      <c r="L12" s="10"/>
      <c r="M12" s="6"/>
      <c r="N12" s="7"/>
      <c r="O12" s="8"/>
      <c r="P12" s="8"/>
      <c r="Q12" s="8"/>
      <c r="R12" s="11"/>
      <c r="S12" s="9"/>
      <c r="T12" s="9"/>
      <c r="U12" s="9"/>
      <c r="V12" s="9"/>
      <c r="W12" s="9"/>
    </row>
    <row r="13" spans="1:23" x14ac:dyDescent="0.25">
      <c r="A13" s="13" t="s">
        <v>64</v>
      </c>
      <c r="B13" s="30"/>
      <c r="C13" s="16" t="s">
        <v>5</v>
      </c>
      <c r="D13" s="32">
        <v>1.1499999999999999</v>
      </c>
      <c r="E13" s="16">
        <v>550</v>
      </c>
      <c r="F13" s="63">
        <f t="shared" si="0"/>
        <v>0</v>
      </c>
      <c r="G13" s="3"/>
      <c r="K13" s="9"/>
      <c r="L13" s="10"/>
      <c r="M13" s="6"/>
      <c r="N13" s="7"/>
      <c r="O13" s="8"/>
      <c r="P13" s="8"/>
      <c r="Q13" s="8"/>
      <c r="R13" s="11"/>
      <c r="S13" s="9"/>
      <c r="T13" s="9"/>
      <c r="U13" s="9"/>
      <c r="V13" s="9"/>
      <c r="W13" s="9"/>
    </row>
    <row r="14" spans="1:23" x14ac:dyDescent="0.25">
      <c r="A14" s="13" t="s">
        <v>22</v>
      </c>
      <c r="B14" s="30"/>
      <c r="C14" s="16" t="s">
        <v>5</v>
      </c>
      <c r="D14" s="32">
        <v>1.1499999999999999</v>
      </c>
      <c r="E14" s="17">
        <v>900</v>
      </c>
      <c r="F14" s="64">
        <f t="shared" si="0"/>
        <v>0</v>
      </c>
      <c r="G14" s="3"/>
      <c r="K14" s="9"/>
      <c r="L14" s="10"/>
      <c r="M14" s="6"/>
      <c r="N14" s="7"/>
      <c r="O14" s="8"/>
      <c r="P14" s="8"/>
      <c r="Q14" s="8"/>
      <c r="R14" s="11"/>
      <c r="S14" s="9"/>
      <c r="T14" s="9"/>
      <c r="U14" s="9"/>
      <c r="V14" s="9"/>
      <c r="W14" s="9"/>
    </row>
    <row r="15" spans="1:23" x14ac:dyDescent="0.25">
      <c r="A15" s="13" t="s">
        <v>65</v>
      </c>
      <c r="B15" s="30"/>
      <c r="C15" s="16" t="s">
        <v>5</v>
      </c>
      <c r="D15" s="32">
        <v>1.1499999999999999</v>
      </c>
      <c r="E15" s="33">
        <v>1100</v>
      </c>
      <c r="F15" s="64">
        <f t="shared" si="0"/>
        <v>0</v>
      </c>
      <c r="G15" s="3"/>
      <c r="K15" s="9"/>
      <c r="L15" s="10"/>
      <c r="M15" s="6"/>
      <c r="N15" s="7"/>
      <c r="O15" s="8"/>
      <c r="P15" s="8"/>
      <c r="Q15" s="8"/>
      <c r="R15" s="11"/>
      <c r="S15" s="9"/>
      <c r="T15" s="9"/>
      <c r="U15" s="9"/>
      <c r="V15" s="9"/>
      <c r="W15" s="9"/>
    </row>
    <row r="16" spans="1:23" x14ac:dyDescent="0.25">
      <c r="A16" s="34" t="s">
        <v>8</v>
      </c>
      <c r="B16" s="30">
        <f>B10*8+B11*8</f>
        <v>0</v>
      </c>
      <c r="C16" s="32" t="s">
        <v>6</v>
      </c>
      <c r="D16" s="32">
        <v>1.1499999999999999</v>
      </c>
      <c r="E16" s="33">
        <v>25</v>
      </c>
      <c r="F16" s="63">
        <f t="shared" si="0"/>
        <v>0</v>
      </c>
      <c r="G16" s="3"/>
      <c r="K16" s="9"/>
      <c r="L16" s="10"/>
      <c r="M16" s="6"/>
      <c r="N16" s="7"/>
      <c r="O16" s="8"/>
      <c r="P16" s="8"/>
      <c r="Q16" s="8"/>
      <c r="R16" s="11"/>
      <c r="S16" s="9"/>
      <c r="T16" s="9"/>
      <c r="U16" s="9"/>
      <c r="V16" s="9"/>
      <c r="W16" s="9"/>
    </row>
    <row r="17" spans="1:23" x14ac:dyDescent="0.25">
      <c r="A17" s="34" t="s">
        <v>70</v>
      </c>
      <c r="B17" s="30">
        <f>B12*7</f>
        <v>0</v>
      </c>
      <c r="C17" s="32" t="s">
        <v>6</v>
      </c>
      <c r="D17" s="32">
        <v>1.1499999999999999</v>
      </c>
      <c r="E17" s="33">
        <v>35</v>
      </c>
      <c r="F17" s="63">
        <f t="shared" si="0"/>
        <v>0</v>
      </c>
      <c r="G17" s="3"/>
      <c r="K17" s="9"/>
      <c r="L17" s="10"/>
      <c r="M17" s="6"/>
      <c r="N17" s="7"/>
      <c r="O17" s="8"/>
      <c r="P17" s="8"/>
      <c r="Q17" s="8"/>
      <c r="R17" s="11"/>
      <c r="S17" s="9"/>
      <c r="T17" s="9"/>
      <c r="U17" s="9"/>
      <c r="V17" s="9"/>
      <c r="W17" s="9"/>
    </row>
    <row r="18" spans="1:23" x14ac:dyDescent="0.25">
      <c r="A18" s="20" t="s">
        <v>29</v>
      </c>
      <c r="B18" s="30">
        <f>B14*7</f>
        <v>0</v>
      </c>
      <c r="C18" s="16" t="s">
        <v>6</v>
      </c>
      <c r="D18" s="32">
        <v>1.1499999999999999</v>
      </c>
      <c r="E18" s="17">
        <v>45</v>
      </c>
      <c r="F18" s="64">
        <f t="shared" si="0"/>
        <v>0</v>
      </c>
      <c r="G18" s="3"/>
      <c r="K18" s="9"/>
      <c r="L18" s="10"/>
      <c r="M18" s="6"/>
      <c r="N18" s="7"/>
      <c r="O18" s="8"/>
      <c r="P18" s="8"/>
      <c r="Q18" s="8"/>
      <c r="R18" s="11"/>
      <c r="S18" s="9"/>
      <c r="T18" s="9"/>
      <c r="U18" s="9"/>
      <c r="V18" s="9"/>
      <c r="W18" s="9"/>
    </row>
    <row r="19" spans="1:23" x14ac:dyDescent="0.25">
      <c r="A19" s="20" t="s">
        <v>28</v>
      </c>
      <c r="B19" s="30">
        <f>B13*7</f>
        <v>0</v>
      </c>
      <c r="C19" s="16" t="s">
        <v>6</v>
      </c>
      <c r="D19" s="32">
        <v>1.1499999999999999</v>
      </c>
      <c r="E19" s="17">
        <v>60</v>
      </c>
      <c r="F19" s="64">
        <f t="shared" si="0"/>
        <v>0</v>
      </c>
      <c r="G19" s="40"/>
      <c r="H19" s="9"/>
      <c r="K19" s="9"/>
      <c r="L19" s="37"/>
      <c r="M19" s="36"/>
      <c r="N19" s="38"/>
      <c r="O19" s="37"/>
      <c r="P19" s="37"/>
      <c r="Q19" s="37"/>
      <c r="R19" s="39"/>
      <c r="S19" s="9"/>
      <c r="T19" s="9"/>
      <c r="U19" s="9"/>
      <c r="V19" s="9"/>
      <c r="W19" s="9"/>
    </row>
    <row r="20" spans="1:23" x14ac:dyDescent="0.25">
      <c r="A20" s="23" t="s">
        <v>9</v>
      </c>
      <c r="B20" s="35">
        <f>B15*7</f>
        <v>0</v>
      </c>
      <c r="C20" s="27" t="s">
        <v>6</v>
      </c>
      <c r="D20" s="32">
        <v>1.1499999999999999</v>
      </c>
      <c r="E20" s="28">
        <v>80</v>
      </c>
      <c r="F20" s="65">
        <f t="shared" si="0"/>
        <v>0</v>
      </c>
      <c r="G20" s="3"/>
      <c r="K20" s="9"/>
      <c r="L20" s="10"/>
      <c r="M20" s="6"/>
      <c r="N20" s="7"/>
      <c r="O20" s="8"/>
      <c r="P20" s="8"/>
      <c r="Q20" s="8"/>
      <c r="R20" s="11"/>
      <c r="S20" s="9"/>
      <c r="T20" s="9"/>
      <c r="U20" s="9"/>
      <c r="V20" s="9"/>
      <c r="W20" s="9"/>
    </row>
    <row r="21" spans="1:23" x14ac:dyDescent="0.25">
      <c r="A21" s="106"/>
      <c r="B21" s="115"/>
      <c r="C21" s="115"/>
      <c r="D21" s="115"/>
      <c r="E21" s="115"/>
      <c r="F21" s="116"/>
      <c r="G21" s="40"/>
      <c r="H21" s="9"/>
      <c r="K21" s="9"/>
      <c r="L21" s="37"/>
      <c r="M21" s="36"/>
      <c r="N21" s="38"/>
      <c r="O21" s="37"/>
      <c r="P21" s="37"/>
      <c r="Q21" s="37"/>
      <c r="R21" s="39"/>
      <c r="S21" s="9"/>
      <c r="T21" s="9"/>
      <c r="U21" s="9"/>
      <c r="V21" s="9"/>
      <c r="W21" s="9"/>
    </row>
    <row r="22" spans="1:23" x14ac:dyDescent="0.25">
      <c r="A22" s="256" t="s">
        <v>27</v>
      </c>
      <c r="B22" s="253"/>
      <c r="C22" s="253"/>
      <c r="D22" s="253"/>
      <c r="E22" s="253"/>
      <c r="F22" s="257"/>
      <c r="G22" s="3"/>
      <c r="K22" s="9"/>
      <c r="L22" s="10"/>
      <c r="M22" s="6"/>
      <c r="N22" s="7"/>
      <c r="O22" s="8"/>
      <c r="P22" s="8"/>
      <c r="Q22" s="8"/>
      <c r="R22" s="11"/>
      <c r="S22" s="9"/>
      <c r="T22" s="9"/>
      <c r="U22" s="9"/>
      <c r="V22" s="9"/>
      <c r="W22" s="9"/>
    </row>
    <row r="23" spans="1:23" x14ac:dyDescent="0.25">
      <c r="A23" s="13" t="s">
        <v>99</v>
      </c>
      <c r="B23" s="30"/>
      <c r="C23" s="31" t="s">
        <v>5</v>
      </c>
      <c r="D23" s="32">
        <v>1.1499999999999999</v>
      </c>
      <c r="E23" s="33">
        <v>900</v>
      </c>
      <c r="F23" s="63">
        <f t="shared" ref="F23:F30" si="1">B23*D23*E23</f>
        <v>0</v>
      </c>
      <c r="G23" s="3"/>
      <c r="K23" s="9"/>
      <c r="L23" s="10"/>
      <c r="M23" s="6"/>
      <c r="N23" s="7"/>
      <c r="O23" s="8"/>
      <c r="P23" s="8"/>
      <c r="Q23" s="8"/>
      <c r="R23" s="11"/>
      <c r="S23" s="9"/>
      <c r="T23" s="9"/>
      <c r="U23" s="9"/>
      <c r="V23" s="9"/>
      <c r="W23" s="9"/>
    </row>
    <row r="24" spans="1:23" x14ac:dyDescent="0.25">
      <c r="A24" s="13" t="s">
        <v>100</v>
      </c>
      <c r="B24" s="30"/>
      <c r="C24" s="31" t="s">
        <v>5</v>
      </c>
      <c r="D24" s="32">
        <v>1.1499999999999999</v>
      </c>
      <c r="E24" s="33">
        <v>1600</v>
      </c>
      <c r="F24" s="63">
        <f t="shared" si="1"/>
        <v>0</v>
      </c>
      <c r="G24" s="3"/>
      <c r="K24" s="9"/>
      <c r="L24" s="10"/>
      <c r="M24" s="6"/>
      <c r="N24" s="7"/>
      <c r="O24" s="8"/>
      <c r="P24" s="8"/>
      <c r="Q24" s="8"/>
      <c r="R24" s="11"/>
      <c r="S24" s="9"/>
      <c r="T24" s="9"/>
      <c r="U24" s="9"/>
      <c r="V24" s="9"/>
      <c r="W24" s="9"/>
    </row>
    <row r="25" spans="1:23" x14ac:dyDescent="0.25">
      <c r="A25" s="103" t="s">
        <v>101</v>
      </c>
      <c r="B25" s="14"/>
      <c r="C25" s="15" t="s">
        <v>5</v>
      </c>
      <c r="D25" s="32">
        <v>1.1499999999999999</v>
      </c>
      <c r="E25" s="17">
        <v>2100</v>
      </c>
      <c r="F25" s="64">
        <f t="shared" si="1"/>
        <v>0</v>
      </c>
      <c r="G25" s="3"/>
      <c r="K25" s="9"/>
      <c r="L25" s="10"/>
      <c r="M25" s="6"/>
      <c r="N25" s="7"/>
      <c r="O25" s="8"/>
      <c r="P25" s="8"/>
      <c r="Q25" s="8"/>
      <c r="R25" s="11"/>
      <c r="S25" s="9"/>
      <c r="T25" s="9"/>
      <c r="U25" s="9"/>
      <c r="V25" s="9"/>
      <c r="W25" s="9"/>
    </row>
    <row r="26" spans="1:23" x14ac:dyDescent="0.25">
      <c r="A26" s="18" t="s">
        <v>56</v>
      </c>
      <c r="B26" s="14"/>
      <c r="C26" s="15" t="s">
        <v>5</v>
      </c>
      <c r="D26" s="32">
        <v>1.1499999999999999</v>
      </c>
      <c r="E26" s="17">
        <v>1300</v>
      </c>
      <c r="F26" s="64">
        <f t="shared" si="1"/>
        <v>0</v>
      </c>
      <c r="G26" s="3"/>
      <c r="K26" s="9"/>
      <c r="L26" s="10"/>
      <c r="M26" s="6"/>
      <c r="N26" s="7"/>
      <c r="O26" s="8"/>
      <c r="P26" s="8"/>
      <c r="Q26" s="8"/>
      <c r="R26" s="11"/>
      <c r="S26" s="9"/>
      <c r="T26" s="9"/>
      <c r="U26" s="9"/>
      <c r="V26" s="9"/>
      <c r="W26" s="9"/>
    </row>
    <row r="27" spans="1:23" x14ac:dyDescent="0.25">
      <c r="A27" s="18" t="s">
        <v>20</v>
      </c>
      <c r="B27" s="14"/>
      <c r="C27" s="15" t="s">
        <v>5</v>
      </c>
      <c r="D27" s="32">
        <v>1.1499999999999999</v>
      </c>
      <c r="E27" s="17">
        <v>2600</v>
      </c>
      <c r="F27" s="64">
        <f t="shared" si="1"/>
        <v>0</v>
      </c>
      <c r="G27" s="3"/>
      <c r="K27" s="9"/>
      <c r="L27" s="10"/>
      <c r="M27" s="6"/>
      <c r="N27" s="7"/>
      <c r="O27" s="8"/>
      <c r="P27" s="8"/>
      <c r="Q27" s="8"/>
      <c r="R27" s="11"/>
      <c r="S27" s="9"/>
      <c r="T27" s="9"/>
      <c r="U27" s="9"/>
      <c r="V27" s="9"/>
      <c r="W27" s="9"/>
    </row>
    <row r="28" spans="1:23" x14ac:dyDescent="0.25">
      <c r="A28" s="18" t="s">
        <v>24</v>
      </c>
      <c r="B28" s="14"/>
      <c r="C28" s="15" t="s">
        <v>5</v>
      </c>
      <c r="D28" s="32">
        <v>1.1499999999999999</v>
      </c>
      <c r="E28" s="17">
        <v>3200</v>
      </c>
      <c r="F28" s="64">
        <f t="shared" si="1"/>
        <v>0</v>
      </c>
      <c r="G28" s="3"/>
      <c r="K28" s="9"/>
      <c r="L28" s="10"/>
      <c r="M28" s="6"/>
      <c r="N28" s="7"/>
      <c r="O28" s="8"/>
      <c r="P28" s="8"/>
      <c r="Q28" s="8"/>
      <c r="R28" s="11"/>
      <c r="S28" s="9"/>
      <c r="T28" s="9"/>
      <c r="U28" s="9"/>
      <c r="V28" s="9"/>
      <c r="W28" s="9"/>
    </row>
    <row r="29" spans="1:23" x14ac:dyDescent="0.25">
      <c r="A29" s="42" t="s">
        <v>30</v>
      </c>
      <c r="B29" s="25"/>
      <c r="C29" s="15" t="s">
        <v>5</v>
      </c>
      <c r="D29" s="32">
        <v>1.1499999999999999</v>
      </c>
      <c r="E29" s="28">
        <v>4200</v>
      </c>
      <c r="F29" s="65">
        <f t="shared" si="1"/>
        <v>0</v>
      </c>
      <c r="G29" s="40"/>
      <c r="H29" s="9"/>
      <c r="K29" s="9"/>
      <c r="L29" s="37"/>
      <c r="M29" s="36"/>
      <c r="N29" s="38"/>
      <c r="O29" s="37"/>
      <c r="P29" s="37"/>
      <c r="Q29" s="37"/>
      <c r="R29" s="39"/>
      <c r="S29" s="9"/>
      <c r="T29" s="9"/>
      <c r="U29" s="9"/>
      <c r="V29" s="9"/>
      <c r="W29" s="9"/>
    </row>
    <row r="30" spans="1:23" x14ac:dyDescent="0.25">
      <c r="A30" s="42" t="s">
        <v>25</v>
      </c>
      <c r="B30" s="25"/>
      <c r="C30" s="26" t="s">
        <v>10</v>
      </c>
      <c r="D30" s="32">
        <v>1</v>
      </c>
      <c r="E30" s="28">
        <v>1400</v>
      </c>
      <c r="F30" s="65">
        <f t="shared" si="1"/>
        <v>0</v>
      </c>
      <c r="G30" s="40"/>
      <c r="H30" s="9"/>
      <c r="K30" s="9"/>
      <c r="L30" s="37"/>
      <c r="M30" s="36"/>
      <c r="N30" s="38"/>
      <c r="O30" s="37"/>
      <c r="P30" s="37"/>
      <c r="Q30" s="37"/>
      <c r="R30" s="39"/>
      <c r="S30" s="9"/>
      <c r="T30" s="9"/>
      <c r="U30" s="9"/>
      <c r="V30" s="9"/>
      <c r="W30" s="9"/>
    </row>
    <row r="31" spans="1:23" x14ac:dyDescent="0.25">
      <c r="A31" s="106"/>
      <c r="B31" s="115"/>
      <c r="C31" s="115"/>
      <c r="D31" s="115"/>
      <c r="E31" s="115"/>
      <c r="F31" s="116"/>
      <c r="G31" s="40"/>
      <c r="H31" s="9"/>
      <c r="K31" s="9"/>
      <c r="L31" s="37"/>
      <c r="M31" s="36"/>
      <c r="N31" s="38"/>
      <c r="O31" s="37"/>
      <c r="P31" s="37"/>
      <c r="Q31" s="37"/>
      <c r="R31" s="39"/>
      <c r="S31" s="9"/>
      <c r="T31" s="9"/>
      <c r="U31" s="9"/>
      <c r="V31" s="9"/>
      <c r="W31" s="9"/>
    </row>
    <row r="32" spans="1:23" x14ac:dyDescent="0.25">
      <c r="A32" s="256" t="s">
        <v>26</v>
      </c>
      <c r="B32" s="253"/>
      <c r="C32" s="253"/>
      <c r="D32" s="253"/>
      <c r="E32" s="253"/>
      <c r="F32" s="257"/>
      <c r="G32" s="3"/>
      <c r="K32" s="9"/>
      <c r="L32" s="10"/>
      <c r="M32" s="6"/>
      <c r="N32" s="7"/>
      <c r="O32" s="8"/>
      <c r="P32" s="8"/>
      <c r="Q32" s="8"/>
      <c r="R32" s="11"/>
      <c r="S32" s="9"/>
      <c r="T32" s="9"/>
      <c r="U32" s="9"/>
      <c r="V32" s="9"/>
      <c r="W32" s="9"/>
    </row>
    <row r="33" spans="1:23" x14ac:dyDescent="0.25">
      <c r="A33" s="13" t="s">
        <v>111</v>
      </c>
      <c r="B33" s="30"/>
      <c r="C33" s="31" t="s">
        <v>6</v>
      </c>
      <c r="D33" s="32">
        <v>1.1499999999999999</v>
      </c>
      <c r="E33" s="33">
        <v>650</v>
      </c>
      <c r="F33" s="63">
        <f>B33*D33*E33</f>
        <v>0</v>
      </c>
      <c r="G33" s="3"/>
      <c r="K33" s="9"/>
      <c r="L33" s="10"/>
      <c r="M33" s="6"/>
      <c r="N33" s="7"/>
      <c r="O33" s="8"/>
      <c r="P33" s="8"/>
      <c r="Q33" s="8"/>
      <c r="R33" s="11"/>
      <c r="S33" s="9"/>
      <c r="T33" s="9"/>
      <c r="U33" s="9"/>
      <c r="V33" s="9"/>
      <c r="W33" s="9"/>
    </row>
    <row r="34" spans="1:23" x14ac:dyDescent="0.25">
      <c r="A34" s="18" t="s">
        <v>102</v>
      </c>
      <c r="B34" s="14"/>
      <c r="C34" s="15" t="s">
        <v>6</v>
      </c>
      <c r="D34" s="32">
        <v>1.1499999999999999</v>
      </c>
      <c r="E34" s="17">
        <v>1200</v>
      </c>
      <c r="F34" s="64">
        <f>B34*D34*E34</f>
        <v>0</v>
      </c>
      <c r="G34" s="3"/>
      <c r="K34" s="9"/>
      <c r="L34" s="10"/>
      <c r="M34" s="6"/>
      <c r="N34" s="7"/>
      <c r="O34" s="8"/>
      <c r="P34" s="8"/>
      <c r="Q34" s="8"/>
      <c r="R34" s="11"/>
      <c r="S34" s="9"/>
      <c r="T34" s="9"/>
      <c r="U34" s="9"/>
      <c r="V34" s="9"/>
      <c r="W34" s="9"/>
    </row>
    <row r="35" spans="1:23" x14ac:dyDescent="0.25">
      <c r="A35" s="13" t="s">
        <v>112</v>
      </c>
      <c r="B35" s="30"/>
      <c r="C35" s="31" t="s">
        <v>6</v>
      </c>
      <c r="D35" s="32">
        <v>1.1499999999999999</v>
      </c>
      <c r="E35" s="33">
        <v>900</v>
      </c>
      <c r="F35" s="63">
        <f>B35*D35*E35</f>
        <v>0</v>
      </c>
      <c r="G35" s="3"/>
      <c r="K35" s="9"/>
      <c r="L35" s="10"/>
      <c r="M35" s="6"/>
      <c r="N35" s="7"/>
      <c r="O35" s="8"/>
      <c r="P35" s="8"/>
      <c r="Q35" s="8"/>
      <c r="R35" s="11"/>
      <c r="S35" s="9"/>
      <c r="T35" s="9"/>
      <c r="U35" s="9"/>
      <c r="V35" s="9"/>
      <c r="W35" s="9"/>
    </row>
    <row r="36" spans="1:23" x14ac:dyDescent="0.25">
      <c r="A36" s="18" t="s">
        <v>103</v>
      </c>
      <c r="B36" s="14"/>
      <c r="C36" s="15" t="s">
        <v>6</v>
      </c>
      <c r="D36" s="32">
        <v>1.1499999999999999</v>
      </c>
      <c r="E36" s="17">
        <v>1700</v>
      </c>
      <c r="F36" s="64">
        <f>B36*D36*E36</f>
        <v>0</v>
      </c>
      <c r="G36" s="3"/>
      <c r="K36" s="9"/>
      <c r="L36" s="10"/>
      <c r="M36" s="6"/>
      <c r="N36" s="7"/>
      <c r="O36" s="8"/>
      <c r="P36" s="8"/>
      <c r="Q36" s="8"/>
      <c r="R36" s="11"/>
      <c r="S36" s="9"/>
      <c r="T36" s="9"/>
      <c r="U36" s="9"/>
      <c r="V36" s="9"/>
      <c r="W36" s="9"/>
    </row>
    <row r="37" spans="1:23" x14ac:dyDescent="0.25">
      <c r="A37" s="22" t="s">
        <v>67</v>
      </c>
      <c r="B37" s="25"/>
      <c r="C37" s="26" t="s">
        <v>6</v>
      </c>
      <c r="D37" s="32">
        <v>1.1499999999999999</v>
      </c>
      <c r="E37" s="28">
        <v>3400</v>
      </c>
      <c r="F37" s="65">
        <f>B37*D37*E37</f>
        <v>0</v>
      </c>
      <c r="G37" s="3"/>
      <c r="K37" s="9"/>
      <c r="L37" s="10"/>
      <c r="M37" s="6"/>
      <c r="N37" s="7"/>
      <c r="O37" s="8"/>
      <c r="P37" s="8"/>
      <c r="Q37" s="8"/>
      <c r="R37" s="11"/>
      <c r="S37" s="9"/>
      <c r="T37" s="9"/>
      <c r="U37" s="9"/>
      <c r="V37" s="9"/>
      <c r="W37" s="9"/>
    </row>
    <row r="38" spans="1:23" x14ac:dyDescent="0.25">
      <c r="A38" s="256" t="s">
        <v>104</v>
      </c>
      <c r="B38" s="253"/>
      <c r="C38" s="253"/>
      <c r="D38" s="253"/>
      <c r="E38" s="253"/>
      <c r="F38" s="257"/>
      <c r="G38" s="3"/>
      <c r="K38" s="9"/>
      <c r="L38" s="10"/>
      <c r="M38" s="6"/>
      <c r="N38" s="7"/>
      <c r="O38" s="8"/>
      <c r="P38" s="8"/>
      <c r="Q38" s="8"/>
      <c r="R38" s="11"/>
      <c r="S38" s="9"/>
      <c r="T38" s="9"/>
      <c r="U38" s="9"/>
      <c r="V38" s="9"/>
      <c r="W38" s="9"/>
    </row>
    <row r="39" spans="1:23" x14ac:dyDescent="0.25">
      <c r="A39" s="69" t="s">
        <v>114</v>
      </c>
      <c r="B39" s="68">
        <v>10</v>
      </c>
      <c r="C39" s="32" t="s">
        <v>10</v>
      </c>
      <c r="D39" s="32">
        <v>1</v>
      </c>
      <c r="E39" s="71">
        <v>40</v>
      </c>
      <c r="F39" s="63">
        <f>B39*E39</f>
        <v>400</v>
      </c>
      <c r="G39" s="3"/>
      <c r="K39" s="9"/>
      <c r="L39" s="10"/>
      <c r="M39" s="6"/>
      <c r="N39" s="7"/>
      <c r="O39" s="8"/>
      <c r="P39" s="8"/>
      <c r="Q39" s="8"/>
      <c r="R39" s="11"/>
      <c r="S39" s="9"/>
      <c r="T39" s="9"/>
      <c r="U39" s="9"/>
      <c r="V39" s="9"/>
      <c r="W39" s="9"/>
    </row>
    <row r="40" spans="1:23" x14ac:dyDescent="0.25">
      <c r="A40" s="256" t="s">
        <v>105</v>
      </c>
      <c r="B40" s="253"/>
      <c r="C40" s="253"/>
      <c r="D40" s="253"/>
      <c r="E40" s="253"/>
      <c r="F40" s="257"/>
      <c r="G40"/>
      <c r="H40" s="37"/>
      <c r="I40" s="85"/>
      <c r="J40" s="9"/>
      <c r="L40" s="9"/>
      <c r="M40" s="9"/>
    </row>
    <row r="41" spans="1:23" x14ac:dyDescent="0.25">
      <c r="A41" s="69" t="s">
        <v>113</v>
      </c>
      <c r="B41" s="68">
        <v>6</v>
      </c>
      <c r="C41" s="32" t="s">
        <v>10</v>
      </c>
      <c r="D41" s="32">
        <v>1</v>
      </c>
      <c r="E41" s="71">
        <v>45</v>
      </c>
      <c r="F41" s="63">
        <f>B41*E41</f>
        <v>270</v>
      </c>
      <c r="G41"/>
      <c r="H41" s="84"/>
      <c r="I41" s="84"/>
      <c r="J41" s="84"/>
      <c r="K41" s="84"/>
      <c r="L41" s="9"/>
      <c r="M41" s="9"/>
    </row>
    <row r="42" spans="1:23" x14ac:dyDescent="0.25">
      <c r="A42" s="256" t="s">
        <v>31</v>
      </c>
      <c r="B42" s="253"/>
      <c r="C42" s="253"/>
      <c r="D42" s="253"/>
      <c r="E42" s="253"/>
      <c r="F42" s="257"/>
      <c r="L42" s="9"/>
      <c r="M42" s="9"/>
    </row>
    <row r="43" spans="1:23" x14ac:dyDescent="0.25">
      <c r="A43" s="70" t="s">
        <v>59</v>
      </c>
      <c r="B43" s="14">
        <v>50</v>
      </c>
      <c r="C43" s="15" t="s">
        <v>10</v>
      </c>
      <c r="D43" s="16">
        <v>1</v>
      </c>
      <c r="E43" s="72">
        <v>20</v>
      </c>
      <c r="F43" s="64">
        <f t="shared" ref="F43:F48" si="2">B43*D43*E43</f>
        <v>1000</v>
      </c>
      <c r="L43" s="9"/>
      <c r="M43" s="9"/>
    </row>
    <row r="44" spans="1:23" x14ac:dyDescent="0.25">
      <c r="A44" s="70" t="s">
        <v>60</v>
      </c>
      <c r="B44" s="30"/>
      <c r="C44" s="15" t="s">
        <v>10</v>
      </c>
      <c r="D44" s="16">
        <v>1</v>
      </c>
      <c r="E44" s="72">
        <v>55</v>
      </c>
      <c r="F44" s="64">
        <f t="shared" si="2"/>
        <v>0</v>
      </c>
    </row>
    <row r="45" spans="1:23" x14ac:dyDescent="0.25">
      <c r="A45" s="70" t="s">
        <v>63</v>
      </c>
      <c r="B45" s="30"/>
      <c r="C45" s="15" t="s">
        <v>10</v>
      </c>
      <c r="D45" s="16">
        <v>1</v>
      </c>
      <c r="E45" s="72">
        <v>25</v>
      </c>
      <c r="F45" s="64">
        <f t="shared" si="2"/>
        <v>0</v>
      </c>
    </row>
    <row r="46" spans="1:23" x14ac:dyDescent="0.25">
      <c r="A46" s="70" t="s">
        <v>61</v>
      </c>
      <c r="B46" s="30"/>
      <c r="C46" s="15" t="s">
        <v>10</v>
      </c>
      <c r="D46" s="16">
        <v>1</v>
      </c>
      <c r="E46" s="72">
        <v>110</v>
      </c>
      <c r="F46" s="64">
        <f t="shared" si="2"/>
        <v>0</v>
      </c>
    </row>
    <row r="47" spans="1:23" x14ac:dyDescent="0.25">
      <c r="A47" s="70" t="s">
        <v>62</v>
      </c>
      <c r="B47" s="30"/>
      <c r="C47" s="15" t="s">
        <v>10</v>
      </c>
      <c r="D47" s="16">
        <v>1</v>
      </c>
      <c r="E47" s="72">
        <v>150</v>
      </c>
      <c r="F47" s="64">
        <f t="shared" si="2"/>
        <v>0</v>
      </c>
    </row>
    <row r="48" spans="1:23" x14ac:dyDescent="0.25">
      <c r="A48" s="70"/>
      <c r="B48" s="30"/>
      <c r="C48" s="15" t="s">
        <v>10</v>
      </c>
      <c r="D48" s="16">
        <v>1</v>
      </c>
      <c r="E48" s="33"/>
      <c r="F48" s="64">
        <f t="shared" si="2"/>
        <v>0</v>
      </c>
    </row>
    <row r="49" spans="1:11" x14ac:dyDescent="0.25">
      <c r="A49" s="106"/>
      <c r="B49" s="115"/>
      <c r="C49" s="115"/>
      <c r="D49" s="115"/>
      <c r="E49" s="115"/>
      <c r="F49" s="116"/>
      <c r="G49"/>
      <c r="H49" s="9"/>
    </row>
    <row r="50" spans="1:11" x14ac:dyDescent="0.25">
      <c r="A50" s="112" t="s">
        <v>32</v>
      </c>
      <c r="B50" s="113"/>
      <c r="C50" s="113"/>
      <c r="D50" s="113"/>
      <c r="E50" s="113"/>
      <c r="F50" s="114"/>
    </row>
    <row r="51" spans="1:11" collapsed="1" x14ac:dyDescent="0.25">
      <c r="A51" s="246" t="s">
        <v>88</v>
      </c>
      <c r="B51" s="247"/>
      <c r="C51" s="247"/>
      <c r="D51" s="247"/>
      <c r="E51" s="247"/>
      <c r="F51" s="248"/>
    </row>
    <row r="52" spans="1:11" x14ac:dyDescent="0.25">
      <c r="A52" s="21" t="s">
        <v>106</v>
      </c>
      <c r="B52" s="14"/>
      <c r="C52" s="15" t="s">
        <v>10</v>
      </c>
      <c r="D52" s="16">
        <v>1</v>
      </c>
      <c r="E52" s="72">
        <v>75</v>
      </c>
      <c r="F52" s="73">
        <f>B52*E52</f>
        <v>0</v>
      </c>
    </row>
    <row r="53" spans="1:11" x14ac:dyDescent="0.25">
      <c r="A53" s="117" t="s">
        <v>107</v>
      </c>
      <c r="B53" s="14"/>
      <c r="C53" s="15" t="s">
        <v>10</v>
      </c>
      <c r="D53" s="16">
        <v>1</v>
      </c>
      <c r="E53" s="72">
        <v>350</v>
      </c>
      <c r="F53" s="73">
        <f>B53*E53</f>
        <v>0</v>
      </c>
      <c r="H53" s="9"/>
    </row>
    <row r="54" spans="1:11" x14ac:dyDescent="0.25">
      <c r="A54" s="246" t="s">
        <v>84</v>
      </c>
      <c r="B54" s="247"/>
      <c r="C54" s="247"/>
      <c r="D54" s="247"/>
      <c r="E54" s="247"/>
      <c r="F54" s="248"/>
    </row>
    <row r="55" spans="1:11" x14ac:dyDescent="0.25">
      <c r="A55" s="22" t="s">
        <v>89</v>
      </c>
      <c r="B55" s="14"/>
      <c r="C55" s="26" t="s">
        <v>10</v>
      </c>
      <c r="D55" s="27">
        <v>1</v>
      </c>
      <c r="E55" s="74">
        <v>750</v>
      </c>
      <c r="F55" s="73">
        <f t="shared" ref="F55:F62" si="3">B55*E55</f>
        <v>0</v>
      </c>
    </row>
    <row r="56" spans="1:11" x14ac:dyDescent="0.25">
      <c r="A56" s="22" t="s">
        <v>90</v>
      </c>
      <c r="B56" s="14"/>
      <c r="C56" s="26" t="s">
        <v>10</v>
      </c>
      <c r="D56" s="27">
        <v>1</v>
      </c>
      <c r="E56" s="74">
        <v>850</v>
      </c>
      <c r="F56" s="73">
        <f t="shared" si="3"/>
        <v>0</v>
      </c>
      <c r="K56" s="83"/>
    </row>
    <row r="57" spans="1:11" x14ac:dyDescent="0.25">
      <c r="A57" s="22" t="s">
        <v>91</v>
      </c>
      <c r="B57" s="14"/>
      <c r="C57" s="26" t="s">
        <v>10</v>
      </c>
      <c r="D57" s="27">
        <v>1</v>
      </c>
      <c r="E57" s="74">
        <v>950</v>
      </c>
      <c r="F57" s="73">
        <f t="shared" si="3"/>
        <v>0</v>
      </c>
      <c r="K57" s="83"/>
    </row>
    <row r="58" spans="1:11" x14ac:dyDescent="0.25">
      <c r="A58" s="22" t="s">
        <v>92</v>
      </c>
      <c r="B58" s="14"/>
      <c r="C58" s="26" t="s">
        <v>10</v>
      </c>
      <c r="D58" s="27">
        <v>1</v>
      </c>
      <c r="E58" s="74">
        <v>1400</v>
      </c>
      <c r="F58" s="73">
        <f t="shared" si="3"/>
        <v>0</v>
      </c>
      <c r="K58" s="83"/>
    </row>
    <row r="59" spans="1:11" x14ac:dyDescent="0.25">
      <c r="A59" s="22" t="s">
        <v>93</v>
      </c>
      <c r="B59" s="14"/>
      <c r="C59" s="26" t="s">
        <v>10</v>
      </c>
      <c r="D59" s="27">
        <v>1</v>
      </c>
      <c r="E59" s="74">
        <v>1600</v>
      </c>
      <c r="F59" s="73">
        <f t="shared" si="3"/>
        <v>0</v>
      </c>
      <c r="K59" s="83"/>
    </row>
    <row r="60" spans="1:11" x14ac:dyDescent="0.25">
      <c r="A60" s="22" t="s">
        <v>94</v>
      </c>
      <c r="B60" s="14"/>
      <c r="C60" s="26" t="s">
        <v>10</v>
      </c>
      <c r="D60" s="27">
        <v>1</v>
      </c>
      <c r="E60" s="74">
        <v>1650</v>
      </c>
      <c r="F60" s="73">
        <f t="shared" si="3"/>
        <v>0</v>
      </c>
      <c r="K60" s="83"/>
    </row>
    <row r="61" spans="1:11" x14ac:dyDescent="0.25">
      <c r="A61" s="22" t="s">
        <v>95</v>
      </c>
      <c r="B61" s="14"/>
      <c r="C61" s="26" t="s">
        <v>10</v>
      </c>
      <c r="D61" s="27">
        <v>1</v>
      </c>
      <c r="E61" s="74">
        <v>1200</v>
      </c>
      <c r="F61" s="73">
        <f t="shared" si="3"/>
        <v>0</v>
      </c>
      <c r="K61" s="83"/>
    </row>
    <row r="62" spans="1:11" x14ac:dyDescent="0.25">
      <c r="A62" s="22" t="s">
        <v>96</v>
      </c>
      <c r="B62" s="14"/>
      <c r="C62" s="26" t="s">
        <v>10</v>
      </c>
      <c r="D62" s="27">
        <v>1</v>
      </c>
      <c r="E62" s="74">
        <v>1950</v>
      </c>
      <c r="F62" s="73">
        <f t="shared" si="3"/>
        <v>0</v>
      </c>
      <c r="K62" s="83"/>
    </row>
    <row r="63" spans="1:11" x14ac:dyDescent="0.25">
      <c r="A63" s="118"/>
      <c r="B63" s="115"/>
      <c r="C63" s="115"/>
      <c r="D63" s="115"/>
      <c r="E63" s="115"/>
      <c r="F63" s="116"/>
      <c r="K63" s="83"/>
    </row>
    <row r="64" spans="1:11" x14ac:dyDescent="0.25">
      <c r="A64" s="246" t="s">
        <v>33</v>
      </c>
      <c r="B64" s="247"/>
      <c r="C64" s="247"/>
      <c r="D64" s="247"/>
      <c r="E64" s="247"/>
      <c r="F64" s="248"/>
      <c r="K64" s="83"/>
    </row>
    <row r="65" spans="1:11" x14ac:dyDescent="0.25">
      <c r="A65" s="44" t="s">
        <v>50</v>
      </c>
      <c r="B65" s="14">
        <v>40</v>
      </c>
      <c r="C65" s="45" t="s">
        <v>10</v>
      </c>
      <c r="D65" s="46">
        <v>1</v>
      </c>
      <c r="E65" s="75">
        <v>30</v>
      </c>
      <c r="F65" s="4">
        <f t="shared" ref="F65:F76" si="4">B65*D65*E65</f>
        <v>1200</v>
      </c>
      <c r="K65" s="83"/>
    </row>
    <row r="66" spans="1:11" x14ac:dyDescent="0.25">
      <c r="A66" s="44" t="s">
        <v>58</v>
      </c>
      <c r="B66" s="14"/>
      <c r="C66" s="45" t="s">
        <v>10</v>
      </c>
      <c r="D66" s="46">
        <v>1</v>
      </c>
      <c r="E66" s="75">
        <v>60</v>
      </c>
      <c r="F66" s="4">
        <f t="shared" si="4"/>
        <v>0</v>
      </c>
      <c r="H66" s="9"/>
      <c r="K66" s="83"/>
    </row>
    <row r="67" spans="1:11" x14ac:dyDescent="0.25">
      <c r="A67" s="99" t="s">
        <v>84</v>
      </c>
      <c r="B67" s="14"/>
      <c r="C67" s="45" t="s">
        <v>10</v>
      </c>
      <c r="D67" s="46">
        <v>1</v>
      </c>
      <c r="E67" s="75"/>
      <c r="F67" s="4">
        <f t="shared" si="4"/>
        <v>0</v>
      </c>
      <c r="K67" s="83"/>
    </row>
    <row r="68" spans="1:11" x14ac:dyDescent="0.25">
      <c r="A68" s="44" t="s">
        <v>85</v>
      </c>
      <c r="B68" s="14"/>
      <c r="C68" s="45" t="s">
        <v>10</v>
      </c>
      <c r="D68" s="46">
        <v>1</v>
      </c>
      <c r="E68" s="75">
        <v>75</v>
      </c>
      <c r="F68" s="4">
        <f t="shared" si="4"/>
        <v>0</v>
      </c>
      <c r="K68" s="86"/>
    </row>
    <row r="69" spans="1:11" x14ac:dyDescent="0.25">
      <c r="A69" s="44" t="s">
        <v>86</v>
      </c>
      <c r="B69" s="14"/>
      <c r="C69" s="45" t="s">
        <v>10</v>
      </c>
      <c r="D69" s="46">
        <v>1</v>
      </c>
      <c r="E69" s="75">
        <v>150.19199999999998</v>
      </c>
      <c r="F69" s="4">
        <f t="shared" si="4"/>
        <v>0</v>
      </c>
      <c r="K69" s="83"/>
    </row>
    <row r="70" spans="1:11" x14ac:dyDescent="0.25">
      <c r="A70" s="44" t="s">
        <v>87</v>
      </c>
      <c r="B70" s="14"/>
      <c r="C70" s="45" t="s">
        <v>10</v>
      </c>
      <c r="D70" s="46">
        <v>1</v>
      </c>
      <c r="E70" s="75">
        <v>124.19399999999999</v>
      </c>
      <c r="F70" s="4">
        <f t="shared" si="4"/>
        <v>0</v>
      </c>
      <c r="K70" s="83"/>
    </row>
    <row r="71" spans="1:11" x14ac:dyDescent="0.25">
      <c r="A71" s="44" t="s">
        <v>45</v>
      </c>
      <c r="B71" s="25"/>
      <c r="C71" s="45" t="s">
        <v>10</v>
      </c>
      <c r="D71" s="46">
        <v>1</v>
      </c>
      <c r="E71" s="47">
        <v>2000</v>
      </c>
      <c r="F71" s="4">
        <f t="shared" si="4"/>
        <v>0</v>
      </c>
      <c r="K71" s="83"/>
    </row>
    <row r="72" spans="1:11" x14ac:dyDescent="0.25">
      <c r="A72" s="44" t="s">
        <v>46</v>
      </c>
      <c r="B72" s="25"/>
      <c r="C72" s="45" t="s">
        <v>10</v>
      </c>
      <c r="D72" s="46">
        <v>1</v>
      </c>
      <c r="E72" s="47">
        <v>800</v>
      </c>
      <c r="F72" s="4">
        <f t="shared" si="4"/>
        <v>0</v>
      </c>
      <c r="K72" s="83"/>
    </row>
    <row r="73" spans="1:11" x14ac:dyDescent="0.25">
      <c r="A73" s="44" t="s">
        <v>83</v>
      </c>
      <c r="B73" s="25"/>
      <c r="C73" s="45" t="s">
        <v>10</v>
      </c>
      <c r="D73" s="46">
        <v>1</v>
      </c>
      <c r="E73" s="47">
        <v>500</v>
      </c>
      <c r="F73" s="4">
        <f t="shared" si="4"/>
        <v>0</v>
      </c>
      <c r="K73" s="83"/>
    </row>
    <row r="74" spans="1:11" x14ac:dyDescent="0.25">
      <c r="A74" s="66" t="s">
        <v>18</v>
      </c>
      <c r="B74" s="14"/>
      <c r="C74" s="45" t="s">
        <v>10</v>
      </c>
      <c r="D74" s="46">
        <v>1</v>
      </c>
      <c r="E74" s="47">
        <v>70</v>
      </c>
      <c r="F74" s="4">
        <f t="shared" si="4"/>
        <v>0</v>
      </c>
      <c r="K74" s="83"/>
    </row>
    <row r="75" spans="1:11" x14ac:dyDescent="0.25">
      <c r="A75" s="44" t="s">
        <v>16</v>
      </c>
      <c r="B75" s="25"/>
      <c r="C75" s="45" t="s">
        <v>10</v>
      </c>
      <c r="D75" s="46">
        <v>1</v>
      </c>
      <c r="E75" s="47">
        <v>120</v>
      </c>
      <c r="F75" s="4">
        <f t="shared" si="4"/>
        <v>0</v>
      </c>
      <c r="K75" s="83"/>
    </row>
    <row r="76" spans="1:11" x14ac:dyDescent="0.25">
      <c r="A76" s="48" t="s">
        <v>17</v>
      </c>
      <c r="B76" s="25"/>
      <c r="C76" s="76" t="s">
        <v>10</v>
      </c>
      <c r="D76" s="77">
        <v>1</v>
      </c>
      <c r="E76" s="78">
        <v>25</v>
      </c>
      <c r="F76" s="79">
        <f t="shared" si="4"/>
        <v>0</v>
      </c>
      <c r="K76" s="83"/>
    </row>
    <row r="77" spans="1:11" x14ac:dyDescent="0.25">
      <c r="A77" s="252" t="s">
        <v>34</v>
      </c>
      <c r="B77" s="253"/>
      <c r="C77" s="253"/>
      <c r="D77" s="253"/>
      <c r="E77" s="253"/>
      <c r="F77" s="254"/>
      <c r="K77" s="83"/>
    </row>
    <row r="78" spans="1:11" x14ac:dyDescent="0.25">
      <c r="A78" s="44" t="s">
        <v>109</v>
      </c>
      <c r="B78" s="30"/>
      <c r="C78" s="15" t="s">
        <v>10</v>
      </c>
      <c r="D78" s="16">
        <v>1</v>
      </c>
      <c r="E78" s="72">
        <v>150</v>
      </c>
      <c r="F78" s="64">
        <f t="shared" ref="F78:F83" si="5">B78*D78*E78</f>
        <v>0</v>
      </c>
      <c r="K78" s="83"/>
    </row>
    <row r="79" spans="1:11" x14ac:dyDescent="0.25">
      <c r="A79" s="44" t="s">
        <v>108</v>
      </c>
      <c r="B79" s="30"/>
      <c r="C79" s="15" t="s">
        <v>10</v>
      </c>
      <c r="D79" s="16">
        <v>1</v>
      </c>
      <c r="E79" s="72">
        <v>290</v>
      </c>
      <c r="F79" s="64">
        <f t="shared" si="5"/>
        <v>0</v>
      </c>
      <c r="K79" s="83"/>
    </row>
    <row r="80" spans="1:11" x14ac:dyDescent="0.25">
      <c r="A80" s="44" t="s">
        <v>72</v>
      </c>
      <c r="B80" s="30"/>
      <c r="C80" s="15" t="s">
        <v>10</v>
      </c>
      <c r="D80" s="16">
        <v>1</v>
      </c>
      <c r="E80" s="72">
        <v>900</v>
      </c>
      <c r="F80" s="64">
        <f t="shared" si="5"/>
        <v>0</v>
      </c>
      <c r="K80" s="86"/>
    </row>
    <row r="81" spans="1:11" x14ac:dyDescent="0.25">
      <c r="A81" s="44" t="s">
        <v>47</v>
      </c>
      <c r="B81" s="30"/>
      <c r="C81" s="15" t="s">
        <v>10</v>
      </c>
      <c r="D81" s="16">
        <v>1</v>
      </c>
      <c r="E81" s="72">
        <v>300</v>
      </c>
      <c r="F81" s="64">
        <f t="shared" si="5"/>
        <v>0</v>
      </c>
      <c r="K81" s="83"/>
    </row>
    <row r="82" spans="1:11" x14ac:dyDescent="0.25">
      <c r="A82" s="44" t="s">
        <v>48</v>
      </c>
      <c r="B82" s="30"/>
      <c r="C82" s="15" t="s">
        <v>10</v>
      </c>
      <c r="D82" s="16">
        <v>1</v>
      </c>
      <c r="E82" s="72">
        <v>500</v>
      </c>
      <c r="F82" s="64">
        <f t="shared" si="5"/>
        <v>0</v>
      </c>
      <c r="K82" s="83"/>
    </row>
    <row r="83" spans="1:11" x14ac:dyDescent="0.25">
      <c r="A83" s="48" t="s">
        <v>49</v>
      </c>
      <c r="B83" s="35"/>
      <c r="C83" s="26" t="s">
        <v>10</v>
      </c>
      <c r="D83" s="27">
        <v>1</v>
      </c>
      <c r="E83" s="28">
        <v>40</v>
      </c>
      <c r="F83" s="65">
        <f t="shared" si="5"/>
        <v>0</v>
      </c>
      <c r="G83"/>
      <c r="K83" s="83"/>
    </row>
    <row r="84" spans="1:11" x14ac:dyDescent="0.25">
      <c r="A84" s="119"/>
      <c r="B84" s="120"/>
      <c r="C84" s="120"/>
      <c r="D84" s="120"/>
      <c r="E84" s="120"/>
      <c r="F84" s="121"/>
      <c r="G84"/>
      <c r="K84" s="83"/>
    </row>
    <row r="85" spans="1:11" x14ac:dyDescent="0.25">
      <c r="A85" s="256" t="s">
        <v>35</v>
      </c>
      <c r="B85" s="253"/>
      <c r="C85" s="253"/>
      <c r="D85" s="253"/>
      <c r="E85" s="253"/>
      <c r="F85" s="257"/>
      <c r="G85"/>
      <c r="K85" s="83"/>
    </row>
    <row r="86" spans="1:11" x14ac:dyDescent="0.25">
      <c r="A86" s="21" t="s">
        <v>11</v>
      </c>
      <c r="B86" s="14"/>
      <c r="C86" s="15" t="s">
        <v>12</v>
      </c>
      <c r="D86" s="16">
        <v>1.25</v>
      </c>
      <c r="E86" s="17">
        <v>350</v>
      </c>
      <c r="F86" s="64">
        <f t="shared" ref="F86:F99" si="6">B86*D86*E86</f>
        <v>0</v>
      </c>
      <c r="K86" s="83"/>
    </row>
    <row r="87" spans="1:11" x14ac:dyDescent="0.25">
      <c r="A87" s="21" t="s">
        <v>13</v>
      </c>
      <c r="B87" s="14"/>
      <c r="C87" s="15" t="s">
        <v>12</v>
      </c>
      <c r="D87" s="16">
        <v>1.25</v>
      </c>
      <c r="E87" s="17">
        <v>690</v>
      </c>
      <c r="F87" s="64">
        <f t="shared" si="6"/>
        <v>0</v>
      </c>
      <c r="G87"/>
      <c r="K87" s="83"/>
    </row>
    <row r="88" spans="1:11" x14ac:dyDescent="0.25">
      <c r="A88" s="21" t="s">
        <v>14</v>
      </c>
      <c r="B88" s="14"/>
      <c r="C88" s="15" t="s">
        <v>12</v>
      </c>
      <c r="D88" s="16">
        <v>1.25</v>
      </c>
      <c r="E88" s="17">
        <v>850</v>
      </c>
      <c r="F88" s="64">
        <f t="shared" si="6"/>
        <v>0</v>
      </c>
      <c r="K88" s="83"/>
    </row>
    <row r="89" spans="1:11" x14ac:dyDescent="0.25">
      <c r="A89" s="21" t="s">
        <v>71</v>
      </c>
      <c r="B89" s="14"/>
      <c r="C89" s="15" t="s">
        <v>12</v>
      </c>
      <c r="D89" s="16">
        <v>1.25</v>
      </c>
      <c r="E89" s="17">
        <v>650</v>
      </c>
      <c r="F89" s="64">
        <f t="shared" si="6"/>
        <v>0</v>
      </c>
      <c r="K89" s="83"/>
    </row>
    <row r="90" spans="1:11" x14ac:dyDescent="0.25">
      <c r="A90" s="21" t="s">
        <v>66</v>
      </c>
      <c r="B90" s="14"/>
      <c r="C90" s="15" t="s">
        <v>12</v>
      </c>
      <c r="D90" s="16">
        <v>1.25</v>
      </c>
      <c r="E90" s="17">
        <v>950</v>
      </c>
      <c r="F90" s="64">
        <f t="shared" si="6"/>
        <v>0</v>
      </c>
      <c r="K90" s="83"/>
    </row>
    <row r="91" spans="1:11" x14ac:dyDescent="0.25">
      <c r="A91" s="21" t="s">
        <v>37</v>
      </c>
      <c r="B91" s="14"/>
      <c r="C91" s="15" t="s">
        <v>5</v>
      </c>
      <c r="D91" s="16">
        <v>1.25</v>
      </c>
      <c r="E91" s="17">
        <v>900</v>
      </c>
      <c r="F91" s="64">
        <f t="shared" si="6"/>
        <v>0</v>
      </c>
      <c r="K91" s="83"/>
    </row>
    <row r="92" spans="1:11" x14ac:dyDescent="0.25">
      <c r="A92" s="22" t="s">
        <v>15</v>
      </c>
      <c r="B92" s="25">
        <v>1.8</v>
      </c>
      <c r="C92" s="15" t="s">
        <v>5</v>
      </c>
      <c r="D92" s="16">
        <v>1.25</v>
      </c>
      <c r="E92" s="17">
        <v>450</v>
      </c>
      <c r="F92" s="64">
        <f t="shared" si="6"/>
        <v>1012.5</v>
      </c>
      <c r="K92" s="83"/>
    </row>
    <row r="93" spans="1:11" x14ac:dyDescent="0.25">
      <c r="A93" s="22" t="s">
        <v>38</v>
      </c>
      <c r="B93" s="25"/>
      <c r="C93" s="15" t="s">
        <v>5</v>
      </c>
      <c r="D93" s="16">
        <v>1.25</v>
      </c>
      <c r="E93" s="17">
        <v>650</v>
      </c>
      <c r="F93" s="64">
        <f t="shared" si="6"/>
        <v>0</v>
      </c>
      <c r="K93" s="83"/>
    </row>
    <row r="94" spans="1:11" x14ac:dyDescent="0.25">
      <c r="A94" s="22" t="s">
        <v>39</v>
      </c>
      <c r="B94" s="25"/>
      <c r="C94" s="15" t="s">
        <v>5</v>
      </c>
      <c r="D94" s="16">
        <v>1.25</v>
      </c>
      <c r="E94" s="17">
        <v>1200</v>
      </c>
      <c r="F94" s="64">
        <f t="shared" si="6"/>
        <v>0</v>
      </c>
      <c r="K94" s="83"/>
    </row>
    <row r="95" spans="1:11" x14ac:dyDescent="0.25">
      <c r="A95" s="22" t="s">
        <v>40</v>
      </c>
      <c r="B95" s="25"/>
      <c r="C95" s="15" t="s">
        <v>5</v>
      </c>
      <c r="D95" s="16">
        <v>1.25</v>
      </c>
      <c r="E95" s="17">
        <v>1500</v>
      </c>
      <c r="F95" s="64">
        <f t="shared" si="6"/>
        <v>0</v>
      </c>
      <c r="H95" s="9"/>
      <c r="K95" s="83"/>
    </row>
    <row r="96" spans="1:11" x14ac:dyDescent="0.25">
      <c r="A96" s="22" t="s">
        <v>41</v>
      </c>
      <c r="B96" s="25"/>
      <c r="C96" s="26" t="s">
        <v>5</v>
      </c>
      <c r="D96" s="16">
        <v>1.25</v>
      </c>
      <c r="E96" s="28">
        <v>3100</v>
      </c>
      <c r="F96" s="64">
        <f t="shared" si="6"/>
        <v>0</v>
      </c>
      <c r="K96" s="86"/>
    </row>
    <row r="97" spans="1:11" x14ac:dyDescent="0.25">
      <c r="A97" s="22" t="s">
        <v>53</v>
      </c>
      <c r="B97" s="25"/>
      <c r="C97" s="15" t="s">
        <v>54</v>
      </c>
      <c r="D97" s="16">
        <v>1.25</v>
      </c>
      <c r="E97" s="17">
        <v>45</v>
      </c>
      <c r="F97" s="64">
        <f t="shared" si="6"/>
        <v>0</v>
      </c>
      <c r="K97" s="83"/>
    </row>
    <row r="98" spans="1:11" x14ac:dyDescent="0.25">
      <c r="A98" s="22" t="s">
        <v>55</v>
      </c>
      <c r="B98" s="25"/>
      <c r="C98" s="15" t="s">
        <v>54</v>
      </c>
      <c r="D98" s="16">
        <v>1.25</v>
      </c>
      <c r="E98" s="17">
        <v>85</v>
      </c>
      <c r="F98" s="64">
        <f t="shared" si="6"/>
        <v>0</v>
      </c>
      <c r="K98" s="83"/>
    </row>
    <row r="99" spans="1:11" x14ac:dyDescent="0.25">
      <c r="A99" s="22" t="s">
        <v>57</v>
      </c>
      <c r="B99" s="25"/>
      <c r="C99" s="26" t="s">
        <v>10</v>
      </c>
      <c r="D99" s="16">
        <v>1.25</v>
      </c>
      <c r="E99" s="28">
        <v>30</v>
      </c>
      <c r="F99" s="64">
        <f t="shared" si="6"/>
        <v>0</v>
      </c>
      <c r="K99" s="83"/>
    </row>
    <row r="100" spans="1:11" x14ac:dyDescent="0.25">
      <c r="A100" s="107"/>
      <c r="B100" s="108"/>
      <c r="C100" s="108"/>
      <c r="D100" s="108"/>
      <c r="E100" s="108"/>
      <c r="F100" s="109"/>
      <c r="G100"/>
      <c r="H100" s="9"/>
      <c r="K100" s="86"/>
    </row>
    <row r="101" spans="1:11" x14ac:dyDescent="0.25">
      <c r="A101" s="256" t="s">
        <v>115</v>
      </c>
      <c r="B101" s="253"/>
      <c r="C101" s="253"/>
      <c r="D101" s="253"/>
      <c r="E101" s="253"/>
      <c r="F101" s="257"/>
      <c r="K101" s="83"/>
    </row>
    <row r="102" spans="1:11" x14ac:dyDescent="0.25">
      <c r="A102" s="22" t="s">
        <v>116</v>
      </c>
      <c r="B102" s="25">
        <v>0.6</v>
      </c>
      <c r="C102" s="26" t="s">
        <v>5</v>
      </c>
      <c r="D102" s="27">
        <v>1</v>
      </c>
      <c r="E102" s="88">
        <v>2400</v>
      </c>
      <c r="F102" s="63">
        <f>D102*E102*B102</f>
        <v>1440</v>
      </c>
      <c r="K102" s="83"/>
    </row>
    <row r="103" spans="1:11" x14ac:dyDescent="0.25">
      <c r="A103" s="22" t="s">
        <v>117</v>
      </c>
      <c r="B103" s="25"/>
      <c r="C103" s="26" t="s">
        <v>5</v>
      </c>
      <c r="D103" s="27">
        <v>1</v>
      </c>
      <c r="E103" s="88">
        <v>3200</v>
      </c>
      <c r="F103" s="63">
        <f>D103*E103*B103</f>
        <v>0</v>
      </c>
      <c r="H103" s="9"/>
      <c r="K103" s="83"/>
    </row>
    <row r="104" spans="1:11" x14ac:dyDescent="0.25">
      <c r="A104" s="256" t="s">
        <v>73</v>
      </c>
      <c r="B104" s="253"/>
      <c r="C104" s="253"/>
      <c r="D104" s="253"/>
      <c r="E104" s="253"/>
      <c r="F104" s="257"/>
      <c r="H104" s="87"/>
      <c r="I104" s="85"/>
      <c r="K104" s="83"/>
    </row>
    <row r="105" spans="1:11" x14ac:dyDescent="0.25">
      <c r="A105" s="21" t="s">
        <v>74</v>
      </c>
      <c r="B105" s="30">
        <v>10</v>
      </c>
      <c r="C105" s="31" t="s">
        <v>10</v>
      </c>
      <c r="D105" s="32">
        <v>1</v>
      </c>
      <c r="E105" s="33">
        <v>50</v>
      </c>
      <c r="F105" s="63">
        <f>B105*D105*E105</f>
        <v>500</v>
      </c>
      <c r="H105" s="87"/>
      <c r="I105" s="85"/>
      <c r="K105" s="83"/>
    </row>
    <row r="106" spans="1:11" x14ac:dyDescent="0.25">
      <c r="A106" s="21" t="s">
        <v>76</v>
      </c>
      <c r="B106" s="30">
        <v>20</v>
      </c>
      <c r="C106" s="31" t="s">
        <v>10</v>
      </c>
      <c r="D106" s="32">
        <v>1</v>
      </c>
      <c r="E106" s="33">
        <v>10</v>
      </c>
      <c r="F106" s="63">
        <f>B106*D106*E106</f>
        <v>200</v>
      </c>
      <c r="H106" s="87"/>
      <c r="I106" s="85"/>
      <c r="K106" s="83"/>
    </row>
    <row r="107" spans="1:11" x14ac:dyDescent="0.25">
      <c r="A107" s="21" t="s">
        <v>75</v>
      </c>
      <c r="B107" s="30"/>
      <c r="C107" s="31" t="s">
        <v>10</v>
      </c>
      <c r="D107" s="32">
        <v>1</v>
      </c>
      <c r="E107" s="33">
        <v>110</v>
      </c>
      <c r="F107" s="63">
        <f>B107*D107*E107</f>
        <v>0</v>
      </c>
      <c r="H107" s="87"/>
      <c r="I107" s="85"/>
      <c r="K107" s="83"/>
    </row>
    <row r="108" spans="1:11" x14ac:dyDescent="0.25">
      <c r="A108" s="21" t="s">
        <v>77</v>
      </c>
      <c r="B108" s="30"/>
      <c r="C108" s="31" t="s">
        <v>10</v>
      </c>
      <c r="D108" s="32">
        <v>1</v>
      </c>
      <c r="E108" s="33">
        <v>45</v>
      </c>
      <c r="F108" s="63">
        <f>B108*D108*E108</f>
        <v>0</v>
      </c>
      <c r="H108" s="87"/>
      <c r="I108" s="85"/>
      <c r="K108" s="83"/>
    </row>
    <row r="109" spans="1:11" x14ac:dyDescent="0.25">
      <c r="A109" s="21"/>
      <c r="B109" s="30"/>
      <c r="C109" s="31" t="s">
        <v>10</v>
      </c>
      <c r="D109" s="32">
        <v>1</v>
      </c>
      <c r="E109" s="33"/>
      <c r="F109" s="63">
        <f>B109*D109*E109</f>
        <v>0</v>
      </c>
      <c r="G109"/>
      <c r="H109" s="87"/>
      <c r="I109" s="85"/>
      <c r="K109" s="83"/>
    </row>
    <row r="110" spans="1:11" x14ac:dyDescent="0.25">
      <c r="A110" s="256" t="s">
        <v>78</v>
      </c>
      <c r="B110" s="253"/>
      <c r="C110" s="253"/>
      <c r="D110" s="253"/>
      <c r="E110" s="253"/>
      <c r="F110" s="257"/>
      <c r="G110"/>
      <c r="H110" s="87"/>
      <c r="I110" s="85"/>
      <c r="J110" s="9"/>
      <c r="K110" s="83"/>
    </row>
    <row r="111" spans="1:11" x14ac:dyDescent="0.25">
      <c r="A111" s="21" t="s">
        <v>110</v>
      </c>
      <c r="B111" s="30"/>
      <c r="C111" s="31" t="s">
        <v>10</v>
      </c>
      <c r="D111" s="32">
        <v>1</v>
      </c>
      <c r="E111" s="89">
        <v>50</v>
      </c>
      <c r="F111" s="63">
        <f t="shared" ref="F111:F124" si="7">D111*B111*E111</f>
        <v>0</v>
      </c>
      <c r="G111"/>
      <c r="H111" s="87"/>
      <c r="I111" s="85"/>
      <c r="J111" s="9"/>
      <c r="K111" s="83"/>
    </row>
    <row r="112" spans="1:11" x14ac:dyDescent="0.25">
      <c r="A112" s="21" t="s">
        <v>79</v>
      </c>
      <c r="B112" s="30"/>
      <c r="C112" s="31" t="s">
        <v>10</v>
      </c>
      <c r="D112" s="32">
        <v>1</v>
      </c>
      <c r="E112" s="33">
        <v>800</v>
      </c>
      <c r="F112" s="63">
        <f t="shared" si="7"/>
        <v>0</v>
      </c>
      <c r="G112"/>
      <c r="H112" s="87"/>
      <c r="I112" s="85"/>
      <c r="J112" s="9"/>
      <c r="K112" s="82"/>
    </row>
    <row r="113" spans="1:17" x14ac:dyDescent="0.25">
      <c r="A113" s="21" t="s">
        <v>80</v>
      </c>
      <c r="B113" s="30"/>
      <c r="C113" s="31" t="s">
        <v>10</v>
      </c>
      <c r="D113" s="32">
        <v>1</v>
      </c>
      <c r="E113" s="33">
        <v>35</v>
      </c>
      <c r="F113" s="63">
        <f t="shared" si="7"/>
        <v>0</v>
      </c>
      <c r="G113"/>
      <c r="H113" s="87"/>
      <c r="I113" s="85"/>
      <c r="J113" s="9"/>
      <c r="K113" s="82"/>
    </row>
    <row r="114" spans="1:17" x14ac:dyDescent="0.25">
      <c r="A114" s="21" t="s">
        <v>127</v>
      </c>
      <c r="B114" s="30"/>
      <c r="C114" s="31" t="s">
        <v>10</v>
      </c>
      <c r="D114" s="32">
        <v>1</v>
      </c>
      <c r="E114" s="33">
        <v>2400</v>
      </c>
      <c r="F114" s="63">
        <f t="shared" si="7"/>
        <v>0</v>
      </c>
      <c r="G114"/>
      <c r="H114" s="87"/>
      <c r="I114" s="85"/>
      <c r="J114" s="9"/>
      <c r="K114" s="82"/>
    </row>
    <row r="115" spans="1:17" x14ac:dyDescent="0.25">
      <c r="A115" s="21" t="s">
        <v>128</v>
      </c>
      <c r="B115" s="30"/>
      <c r="C115" s="31" t="s">
        <v>10</v>
      </c>
      <c r="D115" s="32">
        <v>1</v>
      </c>
      <c r="E115" s="33">
        <v>1800</v>
      </c>
      <c r="F115" s="63">
        <f t="shared" si="7"/>
        <v>0</v>
      </c>
      <c r="G115"/>
      <c r="H115" s="87"/>
      <c r="I115" s="85"/>
      <c r="J115" s="9"/>
      <c r="K115" s="82"/>
    </row>
    <row r="116" spans="1:17" x14ac:dyDescent="0.25">
      <c r="A116" s="21"/>
      <c r="B116" s="30"/>
      <c r="C116" s="31" t="s">
        <v>10</v>
      </c>
      <c r="D116" s="32">
        <v>1</v>
      </c>
      <c r="E116" s="33"/>
      <c r="F116" s="63">
        <f t="shared" si="7"/>
        <v>0</v>
      </c>
      <c r="G116"/>
      <c r="H116" s="87"/>
      <c r="I116" s="85"/>
      <c r="J116" s="9"/>
      <c r="K116" s="82"/>
    </row>
    <row r="117" spans="1:17" x14ac:dyDescent="0.25">
      <c r="A117" s="21"/>
      <c r="B117" s="30"/>
      <c r="C117" s="31" t="s">
        <v>10</v>
      </c>
      <c r="D117" s="32">
        <v>1</v>
      </c>
      <c r="E117" s="33"/>
      <c r="F117" s="63">
        <f t="shared" si="7"/>
        <v>0</v>
      </c>
      <c r="G117"/>
      <c r="H117" s="87"/>
      <c r="I117" s="85"/>
      <c r="J117" s="9"/>
      <c r="K117" s="82"/>
    </row>
    <row r="118" spans="1:17" x14ac:dyDescent="0.25">
      <c r="A118" s="21"/>
      <c r="B118" s="30"/>
      <c r="C118" s="31" t="s">
        <v>10</v>
      </c>
      <c r="D118" s="32">
        <v>1</v>
      </c>
      <c r="E118" s="33"/>
      <c r="F118" s="63">
        <f t="shared" si="7"/>
        <v>0</v>
      </c>
      <c r="G118"/>
      <c r="H118" s="87"/>
      <c r="I118" s="85"/>
      <c r="J118" s="9"/>
      <c r="K118" s="82"/>
    </row>
    <row r="119" spans="1:17" x14ac:dyDescent="0.25">
      <c r="A119" s="21"/>
      <c r="B119" s="30"/>
      <c r="C119" s="31" t="s">
        <v>10</v>
      </c>
      <c r="D119" s="32">
        <v>1</v>
      </c>
      <c r="E119" s="33"/>
      <c r="F119" s="63">
        <f t="shared" si="7"/>
        <v>0</v>
      </c>
      <c r="G119"/>
      <c r="H119" s="87"/>
      <c r="I119" s="85"/>
      <c r="J119" s="9"/>
      <c r="K119" s="82"/>
    </row>
    <row r="120" spans="1:17" x14ac:dyDescent="0.25">
      <c r="A120" s="21"/>
      <c r="B120" s="30"/>
      <c r="C120" s="31" t="s">
        <v>10</v>
      </c>
      <c r="D120" s="32">
        <v>1</v>
      </c>
      <c r="E120" s="33"/>
      <c r="F120" s="63">
        <f t="shared" si="7"/>
        <v>0</v>
      </c>
      <c r="G120"/>
      <c r="H120" s="87"/>
      <c r="I120" s="85"/>
      <c r="J120" s="9"/>
      <c r="K120" s="82"/>
    </row>
    <row r="121" spans="1:17" x14ac:dyDescent="0.25">
      <c r="A121" s="21"/>
      <c r="B121" s="30"/>
      <c r="C121" s="31" t="s">
        <v>10</v>
      </c>
      <c r="D121" s="32">
        <v>1</v>
      </c>
      <c r="E121" s="33"/>
      <c r="F121" s="63">
        <f t="shared" si="7"/>
        <v>0</v>
      </c>
      <c r="G121"/>
      <c r="H121"/>
      <c r="I121" s="85"/>
    </row>
    <row r="122" spans="1:17" x14ac:dyDescent="0.25">
      <c r="A122" s="21"/>
      <c r="B122" s="30"/>
      <c r="C122" s="31" t="s">
        <v>10</v>
      </c>
      <c r="D122" s="32">
        <v>1</v>
      </c>
      <c r="E122" s="33"/>
      <c r="F122" s="63">
        <f t="shared" si="7"/>
        <v>0</v>
      </c>
      <c r="G122"/>
      <c r="H122"/>
      <c r="I122" s="85"/>
    </row>
    <row r="123" spans="1:17" x14ac:dyDescent="0.25">
      <c r="A123" s="21"/>
      <c r="B123" s="30"/>
      <c r="C123" s="31" t="s">
        <v>10</v>
      </c>
      <c r="D123" s="32">
        <v>1</v>
      </c>
      <c r="E123" s="33"/>
      <c r="F123" s="63">
        <f t="shared" si="7"/>
        <v>0</v>
      </c>
      <c r="G123"/>
      <c r="H123"/>
      <c r="I123" s="85"/>
    </row>
    <row r="124" spans="1:17" x14ac:dyDescent="0.25">
      <c r="A124" s="21"/>
      <c r="B124" s="30"/>
      <c r="C124" s="31" t="s">
        <v>10</v>
      </c>
      <c r="D124" s="32">
        <v>1</v>
      </c>
      <c r="E124" s="33"/>
      <c r="F124" s="63">
        <f t="shared" si="7"/>
        <v>0</v>
      </c>
      <c r="G124"/>
      <c r="H124"/>
      <c r="I124" s="85"/>
    </row>
    <row r="125" spans="1:17" x14ac:dyDescent="0.25">
      <c r="A125" s="256" t="s">
        <v>42</v>
      </c>
      <c r="B125" s="253"/>
      <c r="C125" s="253"/>
      <c r="D125" s="253"/>
      <c r="E125" s="253"/>
      <c r="F125" s="257"/>
      <c r="G125"/>
      <c r="H125"/>
      <c r="I125" s="85"/>
    </row>
    <row r="126" spans="1:17" x14ac:dyDescent="0.25">
      <c r="A126" s="125" t="s">
        <v>52</v>
      </c>
      <c r="B126" s="30"/>
      <c r="C126" s="31"/>
      <c r="D126" s="32"/>
      <c r="E126" s="33"/>
      <c r="F126" s="63">
        <f t="shared" ref="F126:F136" si="8">B126*D126*E126</f>
        <v>0</v>
      </c>
      <c r="G126"/>
      <c r="H126"/>
      <c r="I126"/>
      <c r="J126" s="9"/>
      <c r="K126" s="52"/>
      <c r="L126" s="52"/>
      <c r="M126" s="52"/>
      <c r="N126" s="52"/>
      <c r="O126" s="9"/>
      <c r="P126" s="9"/>
      <c r="Q126" s="9"/>
    </row>
    <row r="127" spans="1:17" x14ac:dyDescent="0.25">
      <c r="A127" s="67" t="s">
        <v>51</v>
      </c>
      <c r="B127" s="30"/>
      <c r="C127" s="31"/>
      <c r="D127" s="32"/>
      <c r="E127" s="33"/>
      <c r="F127" s="63">
        <f t="shared" si="8"/>
        <v>0</v>
      </c>
      <c r="G127"/>
      <c r="H127"/>
      <c r="I127"/>
      <c r="J127" s="9"/>
      <c r="K127" s="52"/>
      <c r="L127" s="52"/>
      <c r="M127" s="52"/>
      <c r="N127" s="52"/>
      <c r="O127" s="9"/>
      <c r="P127" s="9"/>
      <c r="Q127" s="9"/>
    </row>
    <row r="128" spans="1:17" x14ac:dyDescent="0.25">
      <c r="A128" s="21" t="s">
        <v>43</v>
      </c>
      <c r="B128" s="81"/>
      <c r="C128" s="16" t="s">
        <v>10</v>
      </c>
      <c r="D128" s="16">
        <v>1</v>
      </c>
      <c r="E128" s="16">
        <v>1500</v>
      </c>
      <c r="F128" s="64">
        <f t="shared" si="8"/>
        <v>0</v>
      </c>
      <c r="G128"/>
      <c r="H128"/>
      <c r="I128"/>
      <c r="J128" s="9"/>
      <c r="K128" s="52"/>
      <c r="L128" s="52"/>
      <c r="M128" s="52"/>
      <c r="N128" s="52"/>
      <c r="O128" s="9"/>
      <c r="P128" s="9"/>
      <c r="Q128" s="9"/>
    </row>
    <row r="129" spans="1:17" x14ac:dyDescent="0.25">
      <c r="A129" s="21" t="s">
        <v>44</v>
      </c>
      <c r="B129" s="14"/>
      <c r="C129" s="16" t="s">
        <v>10</v>
      </c>
      <c r="D129" s="16">
        <v>1</v>
      </c>
      <c r="E129" s="16">
        <v>2100</v>
      </c>
      <c r="F129" s="64">
        <f t="shared" si="8"/>
        <v>0</v>
      </c>
      <c r="G129"/>
      <c r="H129"/>
      <c r="I129"/>
      <c r="J129" s="9"/>
      <c r="K129" s="52"/>
      <c r="L129" s="52"/>
      <c r="M129" s="52"/>
      <c r="N129" s="52"/>
      <c r="O129" s="9"/>
      <c r="P129" s="9"/>
      <c r="Q129" s="9"/>
    </row>
    <row r="130" spans="1:17" x14ac:dyDescent="0.25">
      <c r="A130" s="125" t="s">
        <v>119</v>
      </c>
      <c r="B130" s="14"/>
      <c r="C130" s="16"/>
      <c r="D130" s="16"/>
      <c r="E130" s="17"/>
      <c r="F130" s="64">
        <f t="shared" si="8"/>
        <v>0</v>
      </c>
      <c r="G130"/>
      <c r="H130"/>
      <c r="I130"/>
      <c r="J130" s="9"/>
      <c r="K130" s="52"/>
      <c r="L130" s="52"/>
      <c r="M130" s="52"/>
      <c r="N130" s="52"/>
      <c r="O130" s="9"/>
      <c r="P130" s="9"/>
      <c r="Q130" s="9"/>
    </row>
    <row r="131" spans="1:17" x14ac:dyDescent="0.25">
      <c r="A131" s="67" t="s">
        <v>118</v>
      </c>
      <c r="B131" s="30"/>
      <c r="C131" s="31"/>
      <c r="D131" s="32"/>
      <c r="E131" s="33"/>
      <c r="F131" s="63">
        <f t="shared" si="8"/>
        <v>0</v>
      </c>
      <c r="G131"/>
      <c r="H131"/>
      <c r="I131"/>
      <c r="J131" s="9"/>
      <c r="K131" s="52"/>
      <c r="L131" s="52"/>
      <c r="M131" s="52"/>
      <c r="N131" s="52"/>
    </row>
    <row r="132" spans="1:17" x14ac:dyDescent="0.25">
      <c r="A132" s="21" t="s">
        <v>120</v>
      </c>
      <c r="B132" s="81"/>
      <c r="C132" s="16" t="s">
        <v>10</v>
      </c>
      <c r="D132" s="16">
        <v>1</v>
      </c>
      <c r="E132" s="16">
        <v>2100</v>
      </c>
      <c r="F132" s="64">
        <f t="shared" si="8"/>
        <v>0</v>
      </c>
      <c r="G132"/>
      <c r="H132"/>
      <c r="I132"/>
      <c r="J132" s="9"/>
      <c r="K132" s="52"/>
      <c r="L132" s="52"/>
      <c r="M132" s="52"/>
      <c r="N132" s="52"/>
    </row>
    <row r="133" spans="1:17" x14ac:dyDescent="0.25">
      <c r="A133" s="21" t="s">
        <v>121</v>
      </c>
      <c r="B133" s="14"/>
      <c r="C133" s="16" t="s">
        <v>10</v>
      </c>
      <c r="D133" s="16">
        <v>1</v>
      </c>
      <c r="E133" s="16">
        <v>3100</v>
      </c>
      <c r="F133" s="64">
        <f t="shared" si="8"/>
        <v>0</v>
      </c>
      <c r="G133"/>
      <c r="H133"/>
      <c r="I133"/>
      <c r="J133" s="9"/>
      <c r="K133" s="52"/>
      <c r="L133" s="52"/>
      <c r="M133" s="52"/>
      <c r="N133" s="52"/>
    </row>
    <row r="134" spans="1:17" x14ac:dyDescent="0.25">
      <c r="A134" s="67" t="s">
        <v>122</v>
      </c>
      <c r="B134" s="30"/>
      <c r="C134" s="31"/>
      <c r="D134" s="32"/>
      <c r="E134" s="33"/>
      <c r="F134" s="63">
        <f t="shared" si="8"/>
        <v>0</v>
      </c>
      <c r="G134"/>
      <c r="H134"/>
      <c r="I134"/>
      <c r="J134" s="9"/>
      <c r="K134" s="52"/>
      <c r="L134" s="52"/>
      <c r="M134" s="52"/>
      <c r="N134" s="52"/>
    </row>
    <row r="135" spans="1:17" x14ac:dyDescent="0.25">
      <c r="A135" s="21" t="s">
        <v>123</v>
      </c>
      <c r="B135" s="14"/>
      <c r="C135" s="16" t="s">
        <v>10</v>
      </c>
      <c r="D135" s="16">
        <v>1</v>
      </c>
      <c r="E135" s="16">
        <v>3400</v>
      </c>
      <c r="F135" s="64">
        <f t="shared" si="8"/>
        <v>0</v>
      </c>
      <c r="G135"/>
      <c r="H135"/>
      <c r="I135"/>
      <c r="J135" s="9"/>
      <c r="K135" s="52"/>
      <c r="L135" s="52"/>
      <c r="M135" s="52"/>
      <c r="N135" s="52"/>
    </row>
    <row r="136" spans="1:17" x14ac:dyDescent="0.25">
      <c r="A136" s="21" t="s">
        <v>124</v>
      </c>
      <c r="B136" s="14"/>
      <c r="C136" s="16" t="s">
        <v>10</v>
      </c>
      <c r="D136" s="16">
        <v>1</v>
      </c>
      <c r="E136" s="16">
        <v>3500</v>
      </c>
      <c r="F136" s="64">
        <f t="shared" si="8"/>
        <v>0</v>
      </c>
      <c r="G136"/>
      <c r="H136"/>
      <c r="I136"/>
      <c r="J136" s="9"/>
      <c r="K136" s="52"/>
      <c r="L136" s="52"/>
      <c r="M136" s="52"/>
      <c r="N136" s="52"/>
    </row>
    <row r="137" spans="1:17" x14ac:dyDescent="0.25">
      <c r="A137" s="21"/>
      <c r="B137" s="14"/>
      <c r="C137" s="16"/>
      <c r="D137" s="16"/>
      <c r="E137" s="16"/>
      <c r="F137" s="64"/>
      <c r="G137"/>
      <c r="H137"/>
      <c r="I137"/>
      <c r="J137" s="9"/>
      <c r="K137" s="52"/>
      <c r="L137" s="52"/>
      <c r="M137" s="52"/>
      <c r="N137" s="52"/>
    </row>
    <row r="138" spans="1:17" x14ac:dyDescent="0.25">
      <c r="A138" s="21"/>
      <c r="B138" s="14"/>
      <c r="C138" s="16"/>
      <c r="D138" s="16"/>
      <c r="E138" s="16"/>
      <c r="F138" s="64"/>
      <c r="G138"/>
      <c r="H138"/>
      <c r="I138"/>
      <c r="J138" s="9"/>
      <c r="K138" s="52"/>
      <c r="L138" s="52"/>
      <c r="M138" s="52"/>
      <c r="N138" s="52"/>
    </row>
    <row r="139" spans="1:17" x14ac:dyDescent="0.25">
      <c r="A139" s="22"/>
      <c r="B139" s="25"/>
      <c r="C139" s="26"/>
      <c r="D139" s="27"/>
      <c r="E139" s="28"/>
      <c r="F139" s="65"/>
      <c r="G139"/>
      <c r="H139"/>
      <c r="I139"/>
      <c r="J139" s="9"/>
      <c r="K139" s="52"/>
      <c r="L139" s="52"/>
      <c r="M139" s="52"/>
      <c r="N139" s="52"/>
    </row>
    <row r="140" spans="1:17" x14ac:dyDescent="0.25">
      <c r="A140" s="131" t="s">
        <v>125</v>
      </c>
      <c r="B140" s="126"/>
      <c r="C140" s="127"/>
      <c r="D140" s="128"/>
      <c r="E140" s="130"/>
      <c r="F140" s="129">
        <f>SUM(F111:F124,F126:F139,F105:F109,F102:F103,F91:F99,F86:F90,F78:F83,F65:F76,F52:F53,F55:F62,F43:F48,F41,F39,F33:F37,F23:F30,F10:F20,F4:F7)</f>
        <v>49996.2</v>
      </c>
      <c r="G140"/>
      <c r="H140"/>
      <c r="I140"/>
      <c r="J140" s="9"/>
      <c r="K140" s="52"/>
      <c r="L140" s="52"/>
      <c r="M140" s="52"/>
      <c r="N140" s="52"/>
    </row>
    <row r="141" spans="1:17" ht="15.75" thickBot="1" x14ac:dyDescent="0.3">
      <c r="A141" s="132" t="s">
        <v>126</v>
      </c>
      <c r="B141" s="133"/>
      <c r="C141" s="133"/>
      <c r="D141" s="133"/>
      <c r="E141" s="133"/>
      <c r="F141" s="134">
        <f>F140*0.2</f>
        <v>9999.24</v>
      </c>
      <c r="G141"/>
      <c r="H141"/>
      <c r="I141"/>
      <c r="J141" s="9"/>
      <c r="K141" s="52"/>
      <c r="L141" s="52"/>
      <c r="M141" s="52"/>
      <c r="N141" s="52"/>
    </row>
    <row r="142" spans="1:17" ht="27" thickBot="1" x14ac:dyDescent="0.3">
      <c r="A142" s="258" t="s">
        <v>98</v>
      </c>
      <c r="B142" s="259"/>
      <c r="C142" s="259"/>
      <c r="D142" s="259"/>
      <c r="E142" s="260"/>
      <c r="F142" s="135">
        <f>F140+F141</f>
        <v>59995.439999999995</v>
      </c>
      <c r="G142"/>
      <c r="H142"/>
      <c r="I142"/>
      <c r="J142" s="9"/>
      <c r="K142" s="52"/>
      <c r="L142" s="52"/>
      <c r="M142" s="52"/>
      <c r="N142" s="52"/>
    </row>
    <row r="143" spans="1:17" x14ac:dyDescent="0.25">
      <c r="A143" s="49"/>
      <c r="B143" s="49"/>
      <c r="C143" s="49"/>
      <c r="D143" s="49"/>
      <c r="E143" s="50"/>
      <c r="F143" s="49"/>
      <c r="G143"/>
      <c r="H143"/>
      <c r="I143"/>
      <c r="J143" s="9"/>
      <c r="K143" s="52"/>
      <c r="L143" s="52"/>
      <c r="M143" s="52"/>
      <c r="N143" s="52"/>
    </row>
    <row r="144" spans="1:17" x14ac:dyDescent="0.25">
      <c r="A144" s="49"/>
      <c r="B144" s="49"/>
      <c r="C144" s="49"/>
      <c r="D144" s="49"/>
      <c r="E144" s="50"/>
      <c r="F144" s="49"/>
      <c r="G144"/>
      <c r="H144"/>
      <c r="I144"/>
      <c r="J144" s="9"/>
      <c r="K144" s="52"/>
      <c r="L144" s="52"/>
      <c r="M144" s="52"/>
      <c r="N144" s="52"/>
    </row>
    <row r="145" spans="1:14" x14ac:dyDescent="0.25">
      <c r="A145" s="49"/>
      <c r="B145" s="49"/>
      <c r="C145" s="49"/>
      <c r="D145" s="49"/>
      <c r="E145" s="50"/>
      <c r="F145" s="49"/>
      <c r="G145"/>
      <c r="H145"/>
      <c r="I145"/>
      <c r="J145" s="9"/>
      <c r="K145" s="52"/>
      <c r="L145" s="52"/>
      <c r="M145" s="52"/>
      <c r="N145" s="52"/>
    </row>
    <row r="146" spans="1:14" x14ac:dyDescent="0.25">
      <c r="A146" s="49"/>
      <c r="B146" s="49"/>
      <c r="C146" s="49"/>
      <c r="D146" s="49"/>
      <c r="E146" s="50"/>
      <c r="F146" s="49"/>
      <c r="G146"/>
      <c r="H146"/>
      <c r="I146"/>
      <c r="J146" s="9"/>
      <c r="K146" s="98"/>
      <c r="L146" s="98"/>
      <c r="M146" s="98"/>
      <c r="N146" s="98"/>
    </row>
    <row r="147" spans="1:14" x14ac:dyDescent="0.25">
      <c r="A147" s="49"/>
      <c r="B147" s="49"/>
      <c r="C147" s="49"/>
      <c r="D147" s="49"/>
      <c r="E147" s="50"/>
      <c r="F147" s="49"/>
      <c r="G147"/>
      <c r="H147"/>
      <c r="I147"/>
      <c r="J147" s="9"/>
      <c r="K147" s="52"/>
      <c r="L147" s="52"/>
      <c r="M147" s="52"/>
      <c r="N147" s="52"/>
    </row>
    <row r="148" spans="1:14" x14ac:dyDescent="0.25">
      <c r="A148" s="49"/>
      <c r="B148" s="49"/>
      <c r="C148" s="49"/>
      <c r="D148" s="49"/>
      <c r="E148" s="50"/>
      <c r="F148" s="49"/>
      <c r="G148"/>
      <c r="H148"/>
      <c r="I148"/>
      <c r="J148" s="52"/>
      <c r="K148" s="52"/>
      <c r="L148" s="52"/>
      <c r="M148" s="52"/>
      <c r="N148" s="52"/>
    </row>
    <row r="149" spans="1:14" x14ac:dyDescent="0.25">
      <c r="A149" s="49"/>
      <c r="B149" s="49"/>
      <c r="C149" s="49"/>
      <c r="D149" s="49"/>
      <c r="E149" s="50"/>
      <c r="F149" s="49"/>
      <c r="G149"/>
      <c r="H149"/>
      <c r="I149"/>
      <c r="J149" s="52"/>
      <c r="K149" s="52"/>
      <c r="L149" s="52"/>
      <c r="M149" s="52"/>
      <c r="N149" s="52"/>
    </row>
    <row r="150" spans="1:14" x14ac:dyDescent="0.25">
      <c r="A150" s="49"/>
      <c r="B150" s="49"/>
      <c r="C150" s="49"/>
      <c r="D150" s="49"/>
      <c r="E150" s="50"/>
      <c r="F150" s="49"/>
      <c r="G150"/>
      <c r="H150"/>
      <c r="I150"/>
      <c r="J150" s="52"/>
      <c r="K150" s="52"/>
      <c r="L150" s="52"/>
      <c r="M150" s="52"/>
      <c r="N150" s="52"/>
    </row>
    <row r="151" spans="1:14" x14ac:dyDescent="0.25">
      <c r="A151" s="49"/>
      <c r="B151" s="49"/>
      <c r="C151" s="49"/>
      <c r="D151" s="49"/>
      <c r="E151" s="50"/>
      <c r="F151" s="49"/>
      <c r="G151"/>
      <c r="H151"/>
      <c r="I151"/>
      <c r="J151" s="52"/>
      <c r="K151" s="52"/>
      <c r="L151" s="52"/>
      <c r="M151" s="52"/>
      <c r="N151" s="52"/>
    </row>
    <row r="152" spans="1:14" x14ac:dyDescent="0.25">
      <c r="A152" s="49"/>
      <c r="B152" s="49"/>
      <c r="C152" s="49"/>
      <c r="D152" s="49"/>
      <c r="E152" s="50"/>
      <c r="F152" s="49"/>
      <c r="H152"/>
      <c r="I152"/>
      <c r="J152" s="52"/>
      <c r="K152" s="52"/>
      <c r="L152" s="52"/>
      <c r="M152" s="52"/>
      <c r="N152" s="52"/>
    </row>
    <row r="153" spans="1:14" x14ac:dyDescent="0.25">
      <c r="A153" s="49"/>
      <c r="B153" s="9"/>
      <c r="C153" s="9"/>
      <c r="D153" s="9"/>
      <c r="E153" s="9"/>
      <c r="F153" s="9"/>
      <c r="H153"/>
      <c r="I153"/>
      <c r="J153" s="52"/>
      <c r="K153" s="52"/>
      <c r="L153" s="52"/>
      <c r="M153" s="52"/>
      <c r="N153" s="52"/>
    </row>
    <row r="154" spans="1:14" x14ac:dyDescent="0.25">
      <c r="A154" s="49"/>
      <c r="B154" s="49"/>
      <c r="C154" s="49"/>
      <c r="D154" s="49"/>
      <c r="E154" s="50"/>
      <c r="F154" s="49"/>
      <c r="H154"/>
      <c r="I154"/>
      <c r="J154" s="52"/>
      <c r="K154" s="52"/>
      <c r="L154" s="52"/>
      <c r="M154" s="52"/>
      <c r="N154" s="52"/>
    </row>
    <row r="155" spans="1:14" x14ac:dyDescent="0.25">
      <c r="A155" s="49"/>
      <c r="B155" s="49"/>
      <c r="C155" s="49"/>
      <c r="D155" s="49"/>
      <c r="E155" s="50"/>
      <c r="F155" s="49"/>
      <c r="H155"/>
      <c r="I155"/>
      <c r="J155" s="52"/>
      <c r="K155" s="52"/>
      <c r="L155" s="52"/>
      <c r="M155" s="52"/>
      <c r="N155" s="52"/>
    </row>
    <row r="156" spans="1:14" x14ac:dyDescent="0.25">
      <c r="A156" s="9"/>
      <c r="B156" s="49"/>
      <c r="C156" s="49"/>
      <c r="D156" s="49"/>
      <c r="E156" s="50"/>
      <c r="F156" s="49"/>
      <c r="H156"/>
      <c r="I156"/>
      <c r="J156" s="52"/>
      <c r="K156" s="52"/>
      <c r="L156" s="52"/>
      <c r="M156" s="52"/>
      <c r="N156" s="52"/>
    </row>
    <row r="157" spans="1:14" x14ac:dyDescent="0.25">
      <c r="A157" s="49"/>
      <c r="B157" s="49"/>
      <c r="C157" s="49"/>
      <c r="D157" s="49"/>
      <c r="E157" s="50"/>
      <c r="F157" s="49"/>
      <c r="H157"/>
      <c r="I157"/>
      <c r="J157" s="52"/>
      <c r="K157" s="52"/>
      <c r="L157" s="52"/>
      <c r="M157" s="52"/>
      <c r="N157" s="52"/>
    </row>
    <row r="158" spans="1:14" x14ac:dyDescent="0.25">
      <c r="A158" s="49"/>
      <c r="B158" s="49"/>
      <c r="C158" s="49"/>
      <c r="D158" s="49"/>
      <c r="E158" s="50"/>
      <c r="F158" s="49"/>
      <c r="H158"/>
      <c r="I158"/>
      <c r="J158" s="98"/>
      <c r="K158" s="98"/>
      <c r="L158" s="98"/>
      <c r="M158" s="98"/>
      <c r="N158" s="98"/>
    </row>
    <row r="159" spans="1:14" x14ac:dyDescent="0.25">
      <c r="A159" s="49"/>
      <c r="B159" s="49"/>
      <c r="C159" s="49"/>
      <c r="D159" s="49"/>
      <c r="E159" s="50"/>
      <c r="F159" s="49"/>
      <c r="H159"/>
      <c r="I159"/>
      <c r="J159" s="52"/>
      <c r="K159" s="52"/>
      <c r="L159" s="52"/>
      <c r="M159" s="52"/>
      <c r="N159" s="52"/>
    </row>
    <row r="160" spans="1:14" x14ac:dyDescent="0.25">
      <c r="A160" s="49"/>
      <c r="B160" s="49"/>
      <c r="C160" s="49"/>
      <c r="D160" s="49"/>
      <c r="E160" s="50"/>
      <c r="F160" s="49"/>
      <c r="H160"/>
      <c r="I160"/>
      <c r="J160" s="52"/>
      <c r="K160" s="52"/>
      <c r="L160" s="52"/>
      <c r="M160" s="52"/>
      <c r="N160" s="52"/>
    </row>
    <row r="161" spans="1:14" x14ac:dyDescent="0.25">
      <c r="A161" s="49"/>
      <c r="B161" s="49"/>
      <c r="C161" s="49"/>
      <c r="D161" s="49"/>
      <c r="E161" s="50"/>
      <c r="F161" s="49"/>
      <c r="H161"/>
      <c r="I161"/>
      <c r="J161" s="52"/>
      <c r="K161" s="52"/>
      <c r="L161" s="52"/>
      <c r="M161" s="52"/>
      <c r="N161" s="52"/>
    </row>
    <row r="162" spans="1:14" x14ac:dyDescent="0.25">
      <c r="A162" s="49"/>
      <c r="B162" s="49"/>
      <c r="C162" s="49"/>
      <c r="D162" s="49"/>
      <c r="E162" s="50"/>
      <c r="F162" s="49"/>
      <c r="G162" s="49"/>
      <c r="H162"/>
      <c r="I162"/>
      <c r="J162" s="52"/>
      <c r="K162" s="52"/>
      <c r="L162" s="52"/>
      <c r="M162" s="52"/>
      <c r="N162" s="52"/>
    </row>
    <row r="163" spans="1:14" x14ac:dyDescent="0.25">
      <c r="A163" s="49"/>
      <c r="B163" s="49"/>
      <c r="C163" s="49"/>
      <c r="D163" s="49"/>
      <c r="E163" s="50"/>
      <c r="F163" s="49"/>
      <c r="G163" s="49"/>
      <c r="H163"/>
      <c r="I163"/>
      <c r="J163" s="52"/>
      <c r="K163" s="52"/>
      <c r="L163" s="52"/>
      <c r="M163" s="52"/>
      <c r="N163" s="52"/>
    </row>
    <row r="164" spans="1:14" x14ac:dyDescent="0.25">
      <c r="A164" s="49"/>
      <c r="B164" s="49"/>
      <c r="C164" s="49"/>
      <c r="D164" s="49"/>
      <c r="E164" s="50"/>
      <c r="F164" s="49"/>
      <c r="G164" s="49"/>
      <c r="H164"/>
      <c r="I164"/>
      <c r="J164" s="52"/>
      <c r="K164" s="52"/>
      <c r="L164" s="52"/>
      <c r="M164" s="52"/>
      <c r="N164" s="52"/>
    </row>
    <row r="165" spans="1:14" x14ac:dyDescent="0.25">
      <c r="A165" s="49"/>
      <c r="B165" s="49"/>
      <c r="C165" s="49"/>
      <c r="D165" s="49"/>
      <c r="E165" s="50"/>
      <c r="F165" s="49"/>
      <c r="G165" s="49"/>
      <c r="H165"/>
      <c r="I165"/>
      <c r="J165" s="52"/>
      <c r="K165" s="52"/>
      <c r="L165" s="52"/>
      <c r="M165" s="52"/>
      <c r="N165" s="52"/>
    </row>
    <row r="166" spans="1:14" x14ac:dyDescent="0.25">
      <c r="A166" s="49"/>
      <c r="B166" s="49"/>
      <c r="C166" s="49"/>
      <c r="D166" s="49"/>
      <c r="E166" s="50"/>
      <c r="F166" s="49"/>
      <c r="G166" s="49"/>
      <c r="H166"/>
      <c r="I166"/>
      <c r="J166" s="52"/>
      <c r="K166" s="52"/>
      <c r="L166" s="52"/>
      <c r="M166" s="52"/>
      <c r="N166" s="52"/>
    </row>
    <row r="167" spans="1:14" x14ac:dyDescent="0.25">
      <c r="A167" s="49"/>
      <c r="B167" s="53"/>
      <c r="C167" s="54"/>
      <c r="D167" s="55"/>
      <c r="E167" s="56"/>
      <c r="F167" s="43"/>
      <c r="G167" s="49"/>
      <c r="H167" s="52"/>
      <c r="I167"/>
      <c r="J167" s="52"/>
      <c r="K167" s="52"/>
      <c r="L167" s="52"/>
      <c r="M167" s="52"/>
      <c r="N167" s="52"/>
    </row>
    <row r="168" spans="1:14" x14ac:dyDescent="0.25">
      <c r="A168" s="49"/>
      <c r="B168" s="53"/>
      <c r="C168" s="54"/>
      <c r="D168" s="55"/>
      <c r="E168" s="56"/>
      <c r="F168" s="43"/>
      <c r="G168" s="9"/>
      <c r="H168" s="52"/>
      <c r="I168"/>
      <c r="J168" s="52"/>
      <c r="K168" s="52"/>
      <c r="L168" s="52"/>
      <c r="M168" s="52"/>
      <c r="N168" s="52"/>
    </row>
    <row r="169" spans="1:14" x14ac:dyDescent="0.25">
      <c r="A169" s="49"/>
      <c r="B169" s="53"/>
      <c r="C169" s="54"/>
      <c r="D169" s="55"/>
      <c r="E169" s="56"/>
      <c r="F169" s="43"/>
      <c r="G169"/>
      <c r="H169" s="52"/>
      <c r="I169"/>
      <c r="J169" s="52"/>
      <c r="K169" s="52"/>
      <c r="L169" s="52"/>
      <c r="M169" s="52"/>
      <c r="N169" s="52"/>
    </row>
    <row r="170" spans="1:14" x14ac:dyDescent="0.25">
      <c r="A170" s="52"/>
      <c r="B170" s="49"/>
      <c r="C170" s="49"/>
      <c r="D170" s="49"/>
      <c r="E170" s="50"/>
      <c r="F170" s="49"/>
      <c r="H170" s="52"/>
      <c r="I170"/>
      <c r="J170" s="52"/>
      <c r="K170" s="52"/>
      <c r="L170" s="52"/>
      <c r="M170" s="52"/>
      <c r="N170" s="52"/>
    </row>
    <row r="171" spans="1:14" x14ac:dyDescent="0.25">
      <c r="A171" s="52"/>
      <c r="B171" s="49"/>
      <c r="C171" s="49"/>
      <c r="D171" s="49"/>
      <c r="E171" s="50"/>
      <c r="F171" s="49"/>
      <c r="H171" s="52"/>
      <c r="I171"/>
      <c r="J171" s="52"/>
      <c r="K171" s="52"/>
      <c r="L171" s="52"/>
      <c r="M171" s="52"/>
      <c r="N171" s="52"/>
    </row>
    <row r="172" spans="1:14" x14ac:dyDescent="0.25">
      <c r="A172" s="52"/>
      <c r="B172" s="49"/>
      <c r="C172" s="49"/>
      <c r="D172" s="49"/>
      <c r="E172" s="50"/>
      <c r="F172" s="49"/>
      <c r="H172" s="52"/>
      <c r="I172"/>
      <c r="J172" s="52"/>
      <c r="K172" s="52"/>
      <c r="L172" s="52"/>
      <c r="M172" s="52"/>
      <c r="N172" s="52"/>
    </row>
    <row r="173" spans="1:14" x14ac:dyDescent="0.25">
      <c r="A173" s="49"/>
      <c r="B173" s="49"/>
      <c r="C173" s="49"/>
      <c r="D173" s="49"/>
      <c r="E173" s="50"/>
      <c r="F173" s="49"/>
      <c r="H173" s="52"/>
      <c r="I173"/>
      <c r="J173" s="52"/>
      <c r="K173" s="52"/>
      <c r="L173" s="52"/>
      <c r="M173" s="52"/>
      <c r="N173" s="52"/>
    </row>
    <row r="174" spans="1:14" x14ac:dyDescent="0.25">
      <c r="A174" s="49"/>
      <c r="B174" s="49"/>
      <c r="C174" s="49"/>
      <c r="D174" s="49"/>
      <c r="E174" s="50"/>
      <c r="F174" s="49"/>
      <c r="I174"/>
      <c r="J174" s="52"/>
      <c r="K174" s="52"/>
      <c r="L174" s="52"/>
      <c r="M174" s="52"/>
      <c r="N174" s="52"/>
    </row>
    <row r="175" spans="1:14" x14ac:dyDescent="0.25">
      <c r="A175" s="49"/>
      <c r="B175" s="49"/>
      <c r="C175" s="49"/>
      <c r="D175" s="49"/>
      <c r="E175" s="50"/>
      <c r="F175" s="49"/>
      <c r="I175"/>
      <c r="J175" s="52"/>
      <c r="K175" s="52"/>
      <c r="L175" s="52"/>
      <c r="M175" s="52"/>
      <c r="N175" s="52"/>
    </row>
    <row r="176" spans="1:14" x14ac:dyDescent="0.25">
      <c r="A176" s="49"/>
      <c r="B176" s="53"/>
      <c r="C176" s="54"/>
      <c r="D176" s="55"/>
      <c r="E176" s="56"/>
      <c r="F176" s="43"/>
      <c r="G176"/>
      <c r="I176"/>
      <c r="J176" s="52"/>
      <c r="K176" s="52"/>
      <c r="L176" s="52"/>
      <c r="M176" s="52"/>
      <c r="N176" s="52"/>
    </row>
    <row r="177" spans="1:14" x14ac:dyDescent="0.25">
      <c r="A177" s="49"/>
      <c r="B177" s="53"/>
      <c r="C177" s="54"/>
      <c r="D177" s="55"/>
      <c r="E177" s="56"/>
      <c r="F177" s="43"/>
      <c r="I177"/>
      <c r="J177" s="98"/>
      <c r="K177" s="98"/>
      <c r="L177" s="98"/>
      <c r="M177" s="98"/>
      <c r="N177" s="98"/>
    </row>
    <row r="178" spans="1:14" x14ac:dyDescent="0.25">
      <c r="A178" s="49"/>
      <c r="B178" s="53"/>
      <c r="C178" s="54"/>
      <c r="D178" s="55"/>
      <c r="E178" s="56"/>
      <c r="F178" s="43"/>
      <c r="G178"/>
      <c r="I178"/>
      <c r="J178" s="52"/>
      <c r="K178" s="52"/>
      <c r="L178" s="52"/>
      <c r="M178" s="52"/>
      <c r="N178" s="52"/>
    </row>
    <row r="179" spans="1:14" x14ac:dyDescent="0.25">
      <c r="A179" s="52"/>
      <c r="B179" s="53"/>
      <c r="C179" s="54"/>
      <c r="D179" s="55"/>
      <c r="E179" s="56"/>
      <c r="F179" s="43"/>
      <c r="I179"/>
      <c r="J179" s="52"/>
      <c r="K179" s="52"/>
      <c r="L179" s="52"/>
      <c r="M179" s="52"/>
      <c r="N179" s="52"/>
    </row>
    <row r="180" spans="1:14" x14ac:dyDescent="0.25">
      <c r="A180" s="52"/>
      <c r="B180" s="53"/>
      <c r="C180" s="54"/>
      <c r="D180" s="55"/>
      <c r="E180" s="56"/>
      <c r="F180" s="43"/>
      <c r="H180" s="9"/>
      <c r="I180"/>
      <c r="J180" s="52"/>
      <c r="K180" s="52"/>
      <c r="L180" s="52"/>
      <c r="M180" s="52"/>
      <c r="N180" s="52"/>
    </row>
    <row r="181" spans="1:14" x14ac:dyDescent="0.25">
      <c r="A181" s="52"/>
      <c r="B181" s="53"/>
      <c r="C181" s="54"/>
      <c r="D181" s="55"/>
      <c r="E181" s="56"/>
      <c r="F181" s="43"/>
      <c r="I181"/>
    </row>
    <row r="182" spans="1:14" x14ac:dyDescent="0.25">
      <c r="A182" s="52"/>
      <c r="B182" s="53"/>
      <c r="C182" s="54"/>
      <c r="D182" s="55"/>
      <c r="E182" s="56"/>
      <c r="F182" s="43"/>
      <c r="H182" s="9"/>
      <c r="I182"/>
    </row>
    <row r="183" spans="1:14" x14ac:dyDescent="0.25">
      <c r="A183" s="52"/>
      <c r="B183" s="53"/>
      <c r="C183" s="54"/>
      <c r="D183" s="55"/>
      <c r="E183" s="56"/>
      <c r="F183" s="43"/>
      <c r="G183"/>
      <c r="H183" s="9"/>
      <c r="I183" s="52"/>
    </row>
    <row r="184" spans="1:14" x14ac:dyDescent="0.25">
      <c r="A184" s="52"/>
      <c r="B184" s="53"/>
      <c r="C184" s="54"/>
      <c r="D184" s="55"/>
      <c r="E184" s="56"/>
      <c r="F184" s="43"/>
      <c r="I184" s="52"/>
    </row>
    <row r="185" spans="1:14" x14ac:dyDescent="0.25">
      <c r="A185" s="52"/>
      <c r="B185" s="53"/>
      <c r="C185" s="54"/>
      <c r="D185" s="55"/>
      <c r="E185" s="56"/>
      <c r="F185" s="43"/>
      <c r="I185" s="52"/>
    </row>
    <row r="186" spans="1:14" x14ac:dyDescent="0.25">
      <c r="A186" s="52"/>
      <c r="B186" s="53"/>
      <c r="C186" s="54"/>
      <c r="D186" s="55"/>
      <c r="E186" s="56"/>
      <c r="F186" s="43"/>
      <c r="I186" s="52"/>
    </row>
    <row r="187" spans="1:14" x14ac:dyDescent="0.25">
      <c r="A187" s="52"/>
      <c r="B187" s="53"/>
      <c r="C187" s="54"/>
      <c r="D187" s="55"/>
      <c r="E187" s="56"/>
      <c r="F187" s="43"/>
      <c r="I187" s="52"/>
    </row>
    <row r="188" spans="1:14" x14ac:dyDescent="0.25">
      <c r="A188" s="52"/>
      <c r="B188" s="53"/>
      <c r="C188" s="54"/>
      <c r="D188" s="55"/>
      <c r="E188" s="56"/>
      <c r="F188" s="43"/>
      <c r="I188" s="52"/>
    </row>
    <row r="189" spans="1:14" x14ac:dyDescent="0.25">
      <c r="A189" s="52"/>
      <c r="B189" s="53"/>
      <c r="C189" s="54"/>
      <c r="D189" s="55"/>
      <c r="E189" s="56"/>
      <c r="F189" s="43"/>
      <c r="I189" s="52"/>
    </row>
    <row r="190" spans="1:14" x14ac:dyDescent="0.25">
      <c r="A190" s="24"/>
      <c r="B190" s="53"/>
      <c r="C190" s="54"/>
      <c r="D190" s="55"/>
      <c r="E190" s="56"/>
      <c r="F190" s="43"/>
      <c r="H190" s="9"/>
    </row>
    <row r="191" spans="1:14" x14ac:dyDescent="0.25">
      <c r="A191" s="24"/>
      <c r="B191" s="53"/>
      <c r="C191" s="54"/>
      <c r="D191" s="55"/>
      <c r="E191" s="56"/>
      <c r="F191" s="43"/>
    </row>
    <row r="192" spans="1:14" x14ac:dyDescent="0.25">
      <c r="A192" s="24"/>
      <c r="B192" s="53"/>
      <c r="C192" s="54"/>
      <c r="D192" s="55"/>
      <c r="E192" s="56"/>
      <c r="F192" s="43"/>
      <c r="H192" s="9"/>
    </row>
    <row r="193" spans="1:8" x14ac:dyDescent="0.25">
      <c r="A193" s="24"/>
      <c r="B193" s="53"/>
      <c r="C193" s="54"/>
      <c r="D193" s="55"/>
      <c r="E193" s="56"/>
      <c r="F193" s="43"/>
      <c r="G193"/>
    </row>
    <row r="194" spans="1:8" x14ac:dyDescent="0.25">
      <c r="A194" s="24"/>
      <c r="B194" s="53"/>
      <c r="C194" s="54"/>
      <c r="D194" s="55"/>
      <c r="E194" s="56"/>
      <c r="F194" s="43"/>
    </row>
    <row r="195" spans="1:8" x14ac:dyDescent="0.25">
      <c r="A195" s="24"/>
      <c r="B195" s="57"/>
      <c r="C195" s="58"/>
      <c r="D195" s="59"/>
      <c r="E195" s="60"/>
      <c r="F195" s="51"/>
    </row>
    <row r="196" spans="1:8" x14ac:dyDescent="0.25">
      <c r="A196" s="24"/>
      <c r="B196" s="57"/>
      <c r="C196" s="58"/>
      <c r="D196" s="59"/>
      <c r="E196" s="60"/>
      <c r="F196" s="51"/>
    </row>
    <row r="197" spans="1:8" x14ac:dyDescent="0.25">
      <c r="A197" s="24"/>
      <c r="B197" s="245"/>
      <c r="C197" s="245"/>
      <c r="D197" s="245"/>
      <c r="E197" s="245"/>
      <c r="F197" s="51"/>
      <c r="H197" s="9"/>
    </row>
    <row r="198" spans="1:8" x14ac:dyDescent="0.25">
      <c r="A198" s="5"/>
      <c r="B198" s="261"/>
      <c r="C198" s="261"/>
      <c r="D198" s="261"/>
      <c r="E198" s="261"/>
      <c r="F198" s="51"/>
    </row>
    <row r="199" spans="1:8" ht="26.25" x14ac:dyDescent="0.4">
      <c r="A199" s="5"/>
      <c r="B199" s="255"/>
      <c r="C199" s="255"/>
      <c r="D199" s="255"/>
      <c r="E199" s="255"/>
      <c r="F199" s="62"/>
    </row>
    <row r="200" spans="1:8" x14ac:dyDescent="0.25">
      <c r="A200" s="49"/>
      <c r="B200" s="49"/>
      <c r="C200" s="49"/>
      <c r="D200" s="49"/>
      <c r="E200" s="50"/>
      <c r="F200" s="49"/>
    </row>
    <row r="201" spans="1:8" x14ac:dyDescent="0.25">
      <c r="A201" s="61"/>
      <c r="B201" s="49"/>
      <c r="C201" s="49"/>
      <c r="D201" s="49"/>
      <c r="E201" s="50"/>
      <c r="F201" s="49"/>
      <c r="G201"/>
    </row>
    <row r="202" spans="1:8" x14ac:dyDescent="0.25">
      <c r="A202" s="49"/>
      <c r="B202" s="49"/>
      <c r="C202" s="49"/>
      <c r="D202" s="49"/>
      <c r="E202" s="50"/>
      <c r="F202" s="49"/>
    </row>
    <row r="203" spans="1:8" x14ac:dyDescent="0.25">
      <c r="A203" s="49"/>
      <c r="B203" s="49"/>
      <c r="C203" s="49"/>
      <c r="D203" s="52"/>
      <c r="E203" s="53"/>
      <c r="F203" s="54"/>
      <c r="G203"/>
    </row>
    <row r="204" spans="1:8" x14ac:dyDescent="0.25">
      <c r="A204" s="49"/>
      <c r="B204" s="49"/>
      <c r="C204" s="49"/>
      <c r="D204" s="49"/>
      <c r="E204" s="50"/>
      <c r="F204" s="49"/>
    </row>
    <row r="205" spans="1:8" x14ac:dyDescent="0.25">
      <c r="A205" s="49"/>
      <c r="B205" s="49"/>
      <c r="C205" s="49"/>
      <c r="D205" s="49"/>
      <c r="E205" s="50"/>
      <c r="F205" s="49"/>
    </row>
    <row r="206" spans="1:8" x14ac:dyDescent="0.25">
      <c r="A206" s="49"/>
      <c r="B206" s="49"/>
      <c r="C206" s="49"/>
      <c r="D206" s="49"/>
      <c r="E206" s="50"/>
      <c r="F206" s="49"/>
    </row>
    <row r="207" spans="1:8" x14ac:dyDescent="0.25">
      <c r="A207" s="49"/>
      <c r="B207" s="49"/>
      <c r="C207" s="49"/>
      <c r="D207" s="49"/>
      <c r="E207" s="50"/>
      <c r="F207" s="49"/>
      <c r="H207" s="9"/>
    </row>
    <row r="208" spans="1:8" x14ac:dyDescent="0.25">
      <c r="A208" s="49"/>
      <c r="B208" s="49"/>
      <c r="C208" s="49"/>
      <c r="D208" s="49"/>
      <c r="E208" s="50"/>
      <c r="F208" s="49"/>
      <c r="G208"/>
    </row>
    <row r="209" spans="1:8" x14ac:dyDescent="0.25">
      <c r="A209" s="49"/>
      <c r="B209" s="49"/>
      <c r="C209" s="49"/>
      <c r="D209" s="49"/>
      <c r="E209" s="50"/>
      <c r="F209" s="49"/>
    </row>
    <row r="210" spans="1:8" x14ac:dyDescent="0.25">
      <c r="A210" s="49"/>
      <c r="B210" s="49"/>
      <c r="C210" s="49"/>
      <c r="D210" s="49"/>
      <c r="E210" s="50"/>
      <c r="F210" s="49"/>
    </row>
    <row r="211" spans="1:8" x14ac:dyDescent="0.25">
      <c r="A211" s="49"/>
      <c r="B211" s="49"/>
      <c r="C211" s="49"/>
      <c r="D211" s="49"/>
      <c r="E211" s="50"/>
      <c r="F211" s="49"/>
      <c r="G211"/>
    </row>
    <row r="212" spans="1:8" x14ac:dyDescent="0.25">
      <c r="A212" s="49"/>
      <c r="B212" s="49"/>
      <c r="C212" s="49"/>
      <c r="D212" s="49"/>
      <c r="E212" s="50"/>
      <c r="F212" s="49"/>
    </row>
    <row r="213" spans="1:8" x14ac:dyDescent="0.25">
      <c r="A213" s="49"/>
      <c r="B213" s="49"/>
      <c r="C213" s="49"/>
      <c r="D213" s="49"/>
      <c r="E213" s="50"/>
      <c r="F213" s="49"/>
    </row>
    <row r="214" spans="1:8" x14ac:dyDescent="0.25">
      <c r="A214" s="49"/>
      <c r="B214" s="49"/>
      <c r="C214" s="49"/>
      <c r="D214" s="49"/>
      <c r="E214" s="50"/>
      <c r="F214" s="49"/>
    </row>
    <row r="215" spans="1:8" x14ac:dyDescent="0.25">
      <c r="A215" s="49"/>
      <c r="B215" s="49"/>
      <c r="C215" s="49"/>
      <c r="D215" s="49"/>
      <c r="E215" s="50"/>
      <c r="F215" s="49"/>
      <c r="H215" s="9"/>
    </row>
    <row r="216" spans="1:8" x14ac:dyDescent="0.25">
      <c r="A216" s="49"/>
      <c r="B216" s="49"/>
      <c r="C216" s="49"/>
      <c r="D216" s="49"/>
      <c r="E216" s="50"/>
      <c r="F216" s="49"/>
    </row>
    <row r="217" spans="1:8" x14ac:dyDescent="0.25">
      <c r="A217" s="49"/>
      <c r="B217" s="49"/>
      <c r="C217" s="49"/>
      <c r="D217" s="49"/>
      <c r="E217" s="50"/>
      <c r="F217" s="49"/>
      <c r="H217" s="9"/>
    </row>
    <row r="218" spans="1:8" x14ac:dyDescent="0.25">
      <c r="A218" s="49"/>
      <c r="B218" s="49"/>
      <c r="C218" s="49"/>
      <c r="D218" s="49"/>
      <c r="E218" s="50"/>
      <c r="F218" s="49"/>
      <c r="G218"/>
    </row>
    <row r="219" spans="1:8" x14ac:dyDescent="0.25">
      <c r="A219" s="49"/>
      <c r="B219" s="49"/>
      <c r="C219" s="49"/>
      <c r="D219" s="49"/>
      <c r="E219" s="50"/>
      <c r="F219" s="49"/>
    </row>
    <row r="220" spans="1:8" x14ac:dyDescent="0.25">
      <c r="A220" s="49"/>
      <c r="B220" s="49"/>
      <c r="C220" s="49"/>
      <c r="D220" s="49"/>
      <c r="E220" s="50"/>
      <c r="F220" s="49"/>
      <c r="G220"/>
    </row>
    <row r="221" spans="1:8" x14ac:dyDescent="0.25">
      <c r="A221" s="49"/>
      <c r="B221" s="49"/>
      <c r="C221" s="49"/>
      <c r="D221" s="49"/>
      <c r="E221" s="50"/>
      <c r="F221" s="49"/>
    </row>
    <row r="222" spans="1:8" x14ac:dyDescent="0.25">
      <c r="A222" s="49"/>
      <c r="B222" s="49"/>
      <c r="C222" s="49"/>
      <c r="D222" s="49"/>
      <c r="E222" s="50"/>
      <c r="F222" s="49"/>
      <c r="H222" s="9"/>
    </row>
    <row r="223" spans="1:8" x14ac:dyDescent="0.25">
      <c r="A223" s="49"/>
      <c r="B223" s="49"/>
      <c r="C223" s="49"/>
      <c r="D223" s="49"/>
      <c r="E223" s="50"/>
      <c r="F223" s="49"/>
      <c r="G223"/>
    </row>
    <row r="224" spans="1:8" x14ac:dyDescent="0.25">
      <c r="A224" s="49"/>
      <c r="B224" s="49"/>
      <c r="C224" s="49"/>
      <c r="D224" s="49"/>
      <c r="E224" s="50"/>
      <c r="F224" s="49"/>
      <c r="G224"/>
    </row>
    <row r="225" spans="1:8" x14ac:dyDescent="0.25">
      <c r="A225" s="49"/>
      <c r="B225" s="49"/>
      <c r="C225" s="49"/>
      <c r="D225" s="49"/>
      <c r="E225" s="50"/>
      <c r="F225" s="49"/>
      <c r="G225"/>
      <c r="H225" s="9"/>
    </row>
    <row r="226" spans="1:8" x14ac:dyDescent="0.25">
      <c r="A226" s="49"/>
      <c r="B226" s="49"/>
      <c r="C226" s="49"/>
      <c r="D226" s="49"/>
      <c r="E226" s="50"/>
      <c r="F226" s="49"/>
      <c r="G226"/>
    </row>
    <row r="227" spans="1:8" x14ac:dyDescent="0.25">
      <c r="A227" s="49"/>
      <c r="B227" s="49"/>
      <c r="C227" s="49"/>
      <c r="D227" s="49"/>
      <c r="E227" s="50"/>
      <c r="F227" s="49"/>
      <c r="G227"/>
    </row>
    <row r="228" spans="1:8" x14ac:dyDescent="0.25">
      <c r="A228" s="49"/>
      <c r="B228" s="49"/>
      <c r="C228" s="49"/>
      <c r="D228" s="49"/>
      <c r="E228" s="50"/>
      <c r="F228" s="49"/>
      <c r="G228"/>
    </row>
    <row r="229" spans="1:8" x14ac:dyDescent="0.25">
      <c r="A229" s="49"/>
      <c r="B229" s="49"/>
      <c r="C229" s="49"/>
      <c r="D229" s="49"/>
      <c r="E229" s="50"/>
      <c r="F229" s="49"/>
      <c r="G229"/>
    </row>
    <row r="230" spans="1:8" x14ac:dyDescent="0.25">
      <c r="A230" s="49"/>
      <c r="B230" s="49"/>
      <c r="C230" s="49"/>
      <c r="D230" s="49"/>
      <c r="E230" s="50"/>
      <c r="F230" s="49"/>
      <c r="G230"/>
    </row>
    <row r="231" spans="1:8" x14ac:dyDescent="0.25">
      <c r="A231" s="49"/>
      <c r="B231" s="49"/>
      <c r="C231" s="49"/>
      <c r="D231" s="49"/>
      <c r="E231" s="50"/>
      <c r="F231" s="49"/>
      <c r="G231"/>
    </row>
    <row r="232" spans="1:8" x14ac:dyDescent="0.25">
      <c r="A232" s="49"/>
      <c r="B232" s="49"/>
      <c r="C232" s="49"/>
      <c r="D232" s="49"/>
      <c r="E232" s="50"/>
      <c r="F232" s="49"/>
      <c r="G232"/>
      <c r="H232" s="9"/>
    </row>
    <row r="233" spans="1:8" x14ac:dyDescent="0.25">
      <c r="A233" s="49"/>
      <c r="B233" s="49"/>
      <c r="C233" s="49"/>
      <c r="D233" s="49"/>
      <c r="E233" s="50"/>
      <c r="F233" s="49"/>
      <c r="G233"/>
    </row>
    <row r="234" spans="1:8" x14ac:dyDescent="0.25">
      <c r="A234" s="49"/>
      <c r="B234" s="49"/>
      <c r="C234" s="49"/>
      <c r="D234" s="49"/>
      <c r="E234" s="50"/>
      <c r="F234" s="49"/>
      <c r="G234"/>
      <c r="H234" s="9"/>
    </row>
    <row r="235" spans="1:8" x14ac:dyDescent="0.25">
      <c r="A235" s="49"/>
      <c r="G235"/>
    </row>
    <row r="236" spans="1:8" x14ac:dyDescent="0.25">
      <c r="A236" s="49"/>
      <c r="G236"/>
    </row>
    <row r="237" spans="1:8" x14ac:dyDescent="0.25">
      <c r="A237" s="49"/>
      <c r="G237"/>
      <c r="H237" s="9"/>
    </row>
    <row r="238" spans="1:8" x14ac:dyDescent="0.25">
      <c r="G238"/>
      <c r="H238" s="9"/>
    </row>
    <row r="239" spans="1:8" x14ac:dyDescent="0.25">
      <c r="G239"/>
      <c r="H239" s="9"/>
    </row>
    <row r="240" spans="1:8" x14ac:dyDescent="0.25">
      <c r="H240" s="9"/>
    </row>
    <row r="241" spans="7:11" x14ac:dyDescent="0.25">
      <c r="H241" s="9"/>
    </row>
    <row r="242" spans="7:11" x14ac:dyDescent="0.25">
      <c r="H242" s="9"/>
    </row>
    <row r="243" spans="7:11" x14ac:dyDescent="0.25">
      <c r="H243" s="9"/>
    </row>
    <row r="244" spans="7:11" x14ac:dyDescent="0.25">
      <c r="H244" s="9"/>
    </row>
    <row r="245" spans="7:11" x14ac:dyDescent="0.25">
      <c r="G245"/>
      <c r="H245" s="9"/>
    </row>
    <row r="246" spans="7:11" x14ac:dyDescent="0.25">
      <c r="G246"/>
      <c r="H246" s="9"/>
    </row>
    <row r="247" spans="7:11" x14ac:dyDescent="0.25">
      <c r="G247"/>
      <c r="H247" s="9"/>
    </row>
    <row r="248" spans="7:11" x14ac:dyDescent="0.25">
      <c r="G248"/>
      <c r="H248" s="9"/>
    </row>
    <row r="249" spans="7:11" x14ac:dyDescent="0.25">
      <c r="G249"/>
      <c r="H249" s="9"/>
    </row>
    <row r="250" spans="7:11" x14ac:dyDescent="0.25">
      <c r="G250"/>
      <c r="H250" s="9"/>
      <c r="J250" s="52"/>
      <c r="K250" s="52"/>
    </row>
    <row r="251" spans="7:11" ht="39.75" customHeight="1" x14ac:dyDescent="0.25">
      <c r="G251"/>
      <c r="H251" s="9"/>
      <c r="J251" s="52"/>
      <c r="K251" s="52"/>
    </row>
    <row r="252" spans="7:11" x14ac:dyDescent="0.25">
      <c r="G252"/>
      <c r="H252" s="9"/>
      <c r="J252" s="52"/>
      <c r="K252" s="52"/>
    </row>
    <row r="253" spans="7:11" x14ac:dyDescent="0.25">
      <c r="G253"/>
      <c r="H253" s="9"/>
      <c r="J253" s="52"/>
      <c r="K253" s="52"/>
    </row>
    <row r="254" spans="7:11" x14ac:dyDescent="0.25">
      <c r="G254"/>
      <c r="H254" s="9"/>
      <c r="J254" s="52"/>
      <c r="K254" s="52"/>
    </row>
    <row r="255" spans="7:11" x14ac:dyDescent="0.25">
      <c r="G255"/>
      <c r="H255" s="9"/>
      <c r="J255" s="52"/>
      <c r="K255" s="52"/>
    </row>
    <row r="256" spans="7:11" x14ac:dyDescent="0.25">
      <c r="G256"/>
      <c r="H256" s="9"/>
      <c r="J256" s="52"/>
      <c r="K256" s="52"/>
    </row>
    <row r="257" spans="7:7" x14ac:dyDescent="0.25">
      <c r="G257"/>
    </row>
    <row r="258" spans="7:7" x14ac:dyDescent="0.25">
      <c r="G258"/>
    </row>
    <row r="259" spans="7:7" x14ac:dyDescent="0.25">
      <c r="G259"/>
    </row>
    <row r="260" spans="7:7" x14ac:dyDescent="0.25">
      <c r="G260"/>
    </row>
    <row r="261" spans="7:7" x14ac:dyDescent="0.25">
      <c r="G261"/>
    </row>
    <row r="262" spans="7:7" x14ac:dyDescent="0.25">
      <c r="G262"/>
    </row>
    <row r="263" spans="7:7" x14ac:dyDescent="0.25">
      <c r="G263"/>
    </row>
    <row r="266" spans="7:7" ht="14.25" customHeight="1" x14ac:dyDescent="0.25"/>
    <row r="267" spans="7:7" ht="15" customHeight="1" x14ac:dyDescent="0.25"/>
    <row r="268" spans="7:7" ht="15.75" customHeight="1" x14ac:dyDescent="0.25"/>
    <row r="274" spans="7:8" x14ac:dyDescent="0.25">
      <c r="G274"/>
    </row>
    <row r="276" spans="7:8" x14ac:dyDescent="0.25">
      <c r="G276"/>
    </row>
    <row r="280" spans="7:8" x14ac:dyDescent="0.25">
      <c r="H280" s="9"/>
    </row>
    <row r="284" spans="7:8" x14ac:dyDescent="0.25">
      <c r="G284"/>
    </row>
    <row r="288" spans="7:8" x14ac:dyDescent="0.25">
      <c r="H288" s="9"/>
    </row>
    <row r="290" spans="7:8" x14ac:dyDescent="0.25">
      <c r="H290" s="9"/>
    </row>
    <row r="294" spans="7:8" x14ac:dyDescent="0.25">
      <c r="H294" s="9"/>
    </row>
    <row r="299" spans="7:8" x14ac:dyDescent="0.25">
      <c r="G299"/>
    </row>
    <row r="300" spans="7:8" x14ac:dyDescent="0.25">
      <c r="G300"/>
    </row>
    <row r="305" spans="8:8" x14ac:dyDescent="0.25">
      <c r="H305" s="9"/>
    </row>
    <row r="306" spans="8:8" ht="15" customHeight="1" x14ac:dyDescent="0.25"/>
    <row r="320" spans="8:8" x14ac:dyDescent="0.25">
      <c r="H320" s="9"/>
    </row>
    <row r="321" spans="8:8" x14ac:dyDescent="0.25">
      <c r="H321" s="9"/>
    </row>
    <row r="381" ht="24" customHeight="1" x14ac:dyDescent="0.25"/>
    <row r="382" ht="15.75" customHeight="1" x14ac:dyDescent="0.25"/>
    <row r="393" ht="15" customHeight="1" x14ac:dyDescent="0.25"/>
    <row r="394" ht="15.75" customHeight="1" x14ac:dyDescent="0.25"/>
    <row r="396" ht="19.5" customHeight="1" x14ac:dyDescent="0.25"/>
    <row r="397" ht="1.5" customHeight="1" x14ac:dyDescent="0.25"/>
    <row r="399" ht="15" customHeight="1" x14ac:dyDescent="0.25"/>
    <row r="400" ht="15.75" customHeight="1" x14ac:dyDescent="0.25"/>
    <row r="411" ht="15" customHeight="1" x14ac:dyDescent="0.25"/>
  </sheetData>
  <autoFilter ref="F1"/>
  <mergeCells count="21">
    <mergeCell ref="A42:F42"/>
    <mergeCell ref="A51:F51"/>
    <mergeCell ref="B197:E197"/>
    <mergeCell ref="B198:E198"/>
    <mergeCell ref="A54:F54"/>
    <mergeCell ref="A64:F64"/>
    <mergeCell ref="A77:F77"/>
    <mergeCell ref="B199:E199"/>
    <mergeCell ref="A85:F85"/>
    <mergeCell ref="A101:F101"/>
    <mergeCell ref="A104:F104"/>
    <mergeCell ref="A110:F110"/>
    <mergeCell ref="A125:F125"/>
    <mergeCell ref="A142:E142"/>
    <mergeCell ref="A38:F38"/>
    <mergeCell ref="A40:F40"/>
    <mergeCell ref="B1:E1"/>
    <mergeCell ref="A3:F3"/>
    <mergeCell ref="A9:F9"/>
    <mergeCell ref="A22:F22"/>
    <mergeCell ref="A32:F3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контракт</vt:lpstr>
      <vt:lpstr>1</vt:lpstr>
      <vt:lpstr>2</vt:lpstr>
      <vt:lpstr>3</vt:lpstr>
      <vt:lpstr>4</vt:lpstr>
      <vt:lpstr>5</vt:lpstr>
      <vt:lpstr>6</vt:lpstr>
      <vt:lpstr>7</vt:lpstr>
      <vt:lpstr>контракт!Область_печати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vericeh</dc:creator>
  <cp:lastModifiedBy>Пользователь Windows</cp:lastModifiedBy>
  <cp:lastPrinted>2019-11-16T10:21:21Z</cp:lastPrinted>
  <dcterms:created xsi:type="dcterms:W3CDTF">2011-01-22T18:09:54Z</dcterms:created>
  <dcterms:modified xsi:type="dcterms:W3CDTF">2019-12-17T09:36:13Z</dcterms:modified>
</cp:coreProperties>
</file>