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328"/>
  <workbookPr defaultThemeVersion="166925"/>
  <mc:AlternateContent xmlns:mc="http://schemas.openxmlformats.org/markup-compatibility/2006">
    <mc:Choice Requires="x15">
      <x15ac:absPath xmlns:x15ac="http://schemas.microsoft.com/office/spreadsheetml/2010/11/ac" url="C:\Users\user\Desktop\Necesar material saditor\Flori\"/>
    </mc:Choice>
  </mc:AlternateContent>
  <xr:revisionPtr revIDLastSave="0" documentId="13_ncr:1_{BC594B9C-0E3B-4773-BE8E-CBBF2D673C67}" xr6:coauthVersionLast="47" xr6:coauthVersionMax="47" xr10:uidLastSave="{00000000-0000-0000-0000-000000000000}"/>
  <bookViews>
    <workbookView xWindow="0" yWindow="75" windowWidth="14385" windowHeight="15045" xr2:uid="{5C0A5B53-B877-4916-8DFE-783DAC1A4055}"/>
  </bookViews>
  <sheets>
    <sheet name="caiet" sheetId="2" r:id="rId1"/>
  </sheets>
  <definedNames>
    <definedName name="_xlnm.Print_Area" localSheetId="0">caiet!$A$1:$J$96</definedName>
  </definedNames>
  <calcPr calcId="191029" iterateDelta="1E-4"/>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E9" i="2" l="1"/>
  <c r="E45" i="2"/>
  <c r="E37" i="2"/>
  <c r="E67" i="2"/>
  <c r="E86" i="2"/>
  <c r="E80" i="2"/>
  <c r="E79" i="2"/>
  <c r="E78" i="2"/>
  <c r="E77" i="2"/>
  <c r="E76" i="2"/>
  <c r="E75" i="2"/>
  <c r="E74" i="2"/>
  <c r="E66" i="2"/>
  <c r="E65" i="2"/>
  <c r="E64" i="2"/>
  <c r="E62" i="2"/>
  <c r="E61" i="2"/>
  <c r="E60" i="2"/>
  <c r="E53" i="2"/>
  <c r="E52" i="2"/>
  <c r="E51" i="2"/>
  <c r="E44" i="2"/>
  <c r="E43" i="2"/>
  <c r="E36" i="2"/>
  <c r="E35" i="2"/>
  <c r="E34" i="2"/>
  <c r="E33" i="2"/>
  <c r="E32" i="2"/>
  <c r="E21" i="2"/>
  <c r="E15" i="2"/>
  <c r="E14" i="2"/>
  <c r="E12" i="2"/>
  <c r="E11" i="2" s="1"/>
  <c r="E10" i="2"/>
  <c r="E17" i="2"/>
  <c r="E18" i="2"/>
  <c r="E19" i="2"/>
  <c r="E20" i="2"/>
  <c r="E28" i="2"/>
  <c r="E25" i="2"/>
  <c r="E91" i="2" l="1"/>
  <c r="I91" i="2"/>
  <c r="E16" i="2"/>
  <c r="J91" i="2"/>
  <c r="E54" i="2" l="1"/>
  <c r="E92" i="2" s="1"/>
  <c r="I54" i="2"/>
  <c r="I92" i="2" s="1"/>
  <c r="J54" i="2"/>
  <c r="J92" i="2" s="1"/>
</calcChain>
</file>

<file path=xl/sharedStrings.xml><?xml version="1.0" encoding="utf-8"?>
<sst xmlns="http://schemas.openxmlformats.org/spreadsheetml/2006/main" count="218" uniqueCount="167">
  <si>
    <t>Specia</t>
  </si>
  <si>
    <r>
      <t xml:space="preserve">Alternanthera dentata                                 </t>
    </r>
    <r>
      <rPr>
        <sz val="12"/>
        <color theme="1"/>
        <rFont val="Times New Roman"/>
        <family val="1"/>
        <charset val="204"/>
      </rPr>
      <t>Alternanthera</t>
    </r>
  </si>
  <si>
    <r>
      <t xml:space="preserve">Antirrhinum majus                 </t>
    </r>
    <r>
      <rPr>
        <sz val="12"/>
        <color theme="1"/>
        <rFont val="Times New Roman"/>
        <family val="1"/>
        <charset val="204"/>
      </rPr>
      <t>Gura leului</t>
    </r>
  </si>
  <si>
    <r>
      <t xml:space="preserve">Coleus blumei                               </t>
    </r>
    <r>
      <rPr>
        <sz val="12"/>
        <color theme="1"/>
        <rFont val="Times New Roman"/>
        <family val="1"/>
        <charset val="204"/>
      </rPr>
      <t>Urzică ornamentală</t>
    </r>
  </si>
  <si>
    <r>
      <t xml:space="preserve">Dahlia x hybrida                   </t>
    </r>
    <r>
      <rPr>
        <sz val="12"/>
        <color theme="1"/>
        <rFont val="Times New Roman"/>
        <family val="1"/>
        <charset val="204"/>
      </rPr>
      <t>Gherghine, dalii</t>
    </r>
  </si>
  <si>
    <r>
      <rPr>
        <b/>
        <sz val="12"/>
        <color theme="1"/>
        <rFont val="Times New Roman"/>
        <family val="1"/>
        <charset val="204"/>
      </rPr>
      <t xml:space="preserve">Irezine herbstii      </t>
    </r>
    <r>
      <rPr>
        <sz val="12"/>
        <color theme="1"/>
        <rFont val="Times New Roman"/>
        <family val="1"/>
        <charset val="204"/>
      </rPr>
      <t xml:space="preserve">                            Iresine</t>
    </r>
  </si>
  <si>
    <r>
      <t xml:space="preserve">Viola x wittrockiana                 </t>
    </r>
    <r>
      <rPr>
        <sz val="12"/>
        <color theme="1"/>
        <rFont val="Times New Roman"/>
        <family val="1"/>
        <charset val="204"/>
      </rPr>
      <t>Panseluțe, trei-frați-pătați</t>
    </r>
  </si>
  <si>
    <t>1.1</t>
  </si>
  <si>
    <t>1.2</t>
  </si>
  <si>
    <t>1.3</t>
  </si>
  <si>
    <t>1.4</t>
  </si>
  <si>
    <t>1.5</t>
  </si>
  <si>
    <t>1.6</t>
  </si>
  <si>
    <t>1.7</t>
  </si>
  <si>
    <t>1.8</t>
  </si>
  <si>
    <t>1.9</t>
  </si>
  <si>
    <t>1.10</t>
  </si>
  <si>
    <t>1.11</t>
  </si>
  <si>
    <t>1.12</t>
  </si>
  <si>
    <t>1.13</t>
  </si>
  <si>
    <t>1.14</t>
  </si>
  <si>
    <t>1.15</t>
  </si>
  <si>
    <t>1.16</t>
  </si>
  <si>
    <t>1.17</t>
  </si>
  <si>
    <t>1.18</t>
  </si>
  <si>
    <t>1.19</t>
  </si>
  <si>
    <t>1.20</t>
  </si>
  <si>
    <t>1.21</t>
  </si>
  <si>
    <t>2.1</t>
  </si>
  <si>
    <t>2.2</t>
  </si>
  <si>
    <t>2.3</t>
  </si>
  <si>
    <t>2.4</t>
  </si>
  <si>
    <t>2.5</t>
  </si>
  <si>
    <t>2.6</t>
  </si>
  <si>
    <t>2.7</t>
  </si>
  <si>
    <t>2.8</t>
  </si>
  <si>
    <t>2.9</t>
  </si>
  <si>
    <t>2.10</t>
  </si>
  <si>
    <t>2.11</t>
  </si>
  <si>
    <t>2.12</t>
  </si>
  <si>
    <t>2.13</t>
  </si>
  <si>
    <r>
      <t xml:space="preserve">Cineraria maritima                             </t>
    </r>
    <r>
      <rPr>
        <sz val="12"/>
        <color theme="1"/>
        <rFont val="Times New Roman"/>
        <family val="1"/>
        <charset val="204"/>
      </rPr>
      <t>Cinerarie</t>
    </r>
  </si>
  <si>
    <r>
      <t xml:space="preserve">Gaillardia x grandiflora                 </t>
    </r>
    <r>
      <rPr>
        <sz val="12"/>
        <color theme="1"/>
        <rFont val="Times New Roman"/>
        <family val="1"/>
        <charset val="204"/>
      </rPr>
      <t>Arizona Sun Fluturei</t>
    </r>
  </si>
  <si>
    <r>
      <t xml:space="preserve">Iberis sempervirens                      </t>
    </r>
    <r>
      <rPr>
        <sz val="12"/>
        <color theme="1"/>
        <rFont val="Times New Roman"/>
        <family val="1"/>
        <charset val="204"/>
      </rPr>
      <t>Lilicelul, limbușoară</t>
    </r>
  </si>
  <si>
    <r>
      <t>Erysimum</t>
    </r>
    <r>
      <rPr>
        <b/>
        <sz val="12"/>
        <color theme="1"/>
        <rFont val="Times New Roman"/>
        <family val="1"/>
        <charset val="204"/>
      </rPr>
      <t xml:space="preserve">                                   </t>
    </r>
    <r>
      <rPr>
        <sz val="12"/>
        <color theme="1"/>
        <rFont val="Times New Roman"/>
        <family val="1"/>
        <charset val="204"/>
      </rPr>
      <t>Micsandră sălbatică</t>
    </r>
  </si>
  <si>
    <r>
      <t xml:space="preserve">Lavandula angustifolia  </t>
    </r>
    <r>
      <rPr>
        <sz val="12"/>
        <color theme="1"/>
        <rFont val="Times New Roman"/>
        <family val="1"/>
        <charset val="204"/>
      </rPr>
      <t xml:space="preserve">Levănțică, lavandă </t>
    </r>
    <r>
      <rPr>
        <b/>
        <i/>
        <sz val="12"/>
        <color theme="1"/>
        <rFont val="Times New Roman"/>
        <family val="1"/>
        <charset val="204"/>
      </rPr>
      <t xml:space="preserve"> </t>
    </r>
  </si>
  <si>
    <r>
      <t xml:space="preserve">Monarda                                            </t>
    </r>
    <r>
      <rPr>
        <sz val="12"/>
        <color theme="1"/>
        <rFont val="Times New Roman"/>
        <family val="1"/>
        <charset val="204"/>
      </rPr>
      <t>Izmă</t>
    </r>
  </si>
  <si>
    <r>
      <t xml:space="preserve">Nepeta x faassenii                           </t>
    </r>
    <r>
      <rPr>
        <sz val="12"/>
        <color theme="1"/>
        <rFont val="Times New Roman"/>
        <family val="1"/>
        <charset val="204"/>
      </rPr>
      <t>Menta pisicilor</t>
    </r>
  </si>
  <si>
    <r>
      <t xml:space="preserve">Rudbeckia bicolor                            </t>
    </r>
    <r>
      <rPr>
        <sz val="12"/>
        <color theme="1"/>
        <rFont val="Times New Roman"/>
        <family val="1"/>
        <charset val="204"/>
      </rPr>
      <t>Ruji galbeni, rudbeckie</t>
    </r>
  </si>
  <si>
    <t>2.14</t>
  </si>
  <si>
    <t>2.15</t>
  </si>
  <si>
    <t>2.16</t>
  </si>
  <si>
    <t>2.17</t>
  </si>
  <si>
    <t>2.18</t>
  </si>
  <si>
    <t>2.19</t>
  </si>
  <si>
    <t>2.20</t>
  </si>
  <si>
    <r>
      <rPr>
        <b/>
        <sz val="12"/>
        <color theme="1"/>
        <rFont val="Times New Roman"/>
        <family val="1"/>
        <charset val="204"/>
      </rPr>
      <t xml:space="preserve">Salvia nemorosa     </t>
    </r>
    <r>
      <rPr>
        <sz val="12"/>
        <color theme="1"/>
        <rFont val="Times New Roman"/>
        <family val="1"/>
        <charset val="204"/>
      </rPr>
      <t xml:space="preserve">                              Salvie, jaleș</t>
    </r>
  </si>
  <si>
    <r>
      <t>Sedum telephium</t>
    </r>
    <r>
      <rPr>
        <b/>
        <sz val="12"/>
        <color theme="1"/>
        <rFont val="Times New Roman"/>
        <family val="1"/>
        <charset val="204"/>
      </rPr>
      <t xml:space="preserve"> (</t>
    </r>
    <r>
      <rPr>
        <b/>
        <i/>
        <sz val="12"/>
        <color theme="1"/>
        <rFont val="Times New Roman"/>
        <family val="1"/>
        <charset val="204"/>
      </rPr>
      <t>S.spectabile</t>
    </r>
    <r>
      <rPr>
        <b/>
        <sz val="12"/>
        <color theme="1"/>
        <rFont val="Times New Roman"/>
        <family val="1"/>
        <charset val="204"/>
      </rPr>
      <t>)</t>
    </r>
    <r>
      <rPr>
        <b/>
        <i/>
        <sz val="12"/>
        <color theme="1"/>
        <rFont val="Times New Roman"/>
        <family val="1"/>
        <charset val="204"/>
      </rPr>
      <t xml:space="preserve">                            </t>
    </r>
    <r>
      <rPr>
        <sz val="12"/>
        <color theme="1"/>
        <rFont val="Times New Roman"/>
        <family val="1"/>
        <charset val="204"/>
      </rPr>
      <t>Norocel</t>
    </r>
  </si>
  <si>
    <r>
      <t xml:space="preserve">Stachys byzantina                     </t>
    </r>
    <r>
      <rPr>
        <sz val="12"/>
        <color theme="1"/>
        <rFont val="Times New Roman"/>
        <family val="1"/>
        <charset val="204"/>
      </rPr>
      <t>Urechiușa mielului</t>
    </r>
  </si>
  <si>
    <r>
      <t xml:space="preserve">Festuca glauca                                      </t>
    </r>
    <r>
      <rPr>
        <sz val="12"/>
        <color theme="1"/>
        <rFont val="Times New Roman"/>
        <family val="1"/>
        <charset val="204"/>
      </rPr>
      <t>Iarbă albastră</t>
    </r>
  </si>
  <si>
    <r>
      <t>Pennisetum alopecuroides</t>
    </r>
    <r>
      <rPr>
        <b/>
        <sz val="12"/>
        <color theme="1"/>
        <rFont val="Times New Roman"/>
        <family val="1"/>
        <charset val="204"/>
      </rPr>
      <t xml:space="preserve"> Little Bunny                                               </t>
    </r>
    <r>
      <rPr>
        <sz val="12"/>
        <color theme="1"/>
        <rFont val="Times New Roman"/>
        <family val="1"/>
        <charset val="204"/>
      </rPr>
      <t>Iarbă chinezească</t>
    </r>
  </si>
  <si>
    <t xml:space="preserve">TOTAL </t>
  </si>
  <si>
    <t>TOTAL</t>
  </si>
  <si>
    <t>TOTAL PLANTE</t>
  </si>
  <si>
    <t>Specificația tehnică</t>
  </si>
  <si>
    <t>Mostră</t>
  </si>
  <si>
    <r>
      <t xml:space="preserve">Begonia semperflorens    Quick F1 Red                                                            </t>
    </r>
    <r>
      <rPr>
        <sz val="12"/>
        <color theme="1"/>
        <rFont val="Times New Roman"/>
        <family val="1"/>
        <charset val="204"/>
      </rPr>
      <t>Begonie</t>
    </r>
  </si>
  <si>
    <r>
      <t xml:space="preserve">Begonia semperflorens    Ambasador series                                                                            </t>
    </r>
    <r>
      <rPr>
        <sz val="12"/>
        <color theme="1"/>
        <rFont val="Times New Roman"/>
        <family val="1"/>
        <charset val="204"/>
      </rPr>
      <t>Begonie</t>
    </r>
  </si>
  <si>
    <r>
      <t xml:space="preserve">Begonia semperflorens    New Globe F1 White                                                                        </t>
    </r>
    <r>
      <rPr>
        <sz val="12"/>
        <color theme="1"/>
        <rFont val="Times New Roman"/>
        <family val="1"/>
        <charset val="204"/>
      </rPr>
      <t>Begonie</t>
    </r>
  </si>
  <si>
    <r>
      <t xml:space="preserve">Brassica oleracea Osaka RED                                                             </t>
    </r>
    <r>
      <rPr>
        <sz val="12"/>
        <color theme="1"/>
        <rFont val="Times New Roman"/>
        <family val="1"/>
        <charset val="204"/>
      </rPr>
      <t xml:space="preserve">Varza decorativă </t>
    </r>
  </si>
  <si>
    <r>
      <t xml:space="preserve">Brassica oleracea Chidori Pink                                            </t>
    </r>
    <r>
      <rPr>
        <sz val="12"/>
        <color theme="1"/>
        <rFont val="Times New Roman"/>
        <family val="1"/>
        <charset val="204"/>
      </rPr>
      <t xml:space="preserve">Varza decorativă </t>
    </r>
  </si>
  <si>
    <r>
      <t xml:space="preserve">Brassica oleracea Osaka White                                                </t>
    </r>
    <r>
      <rPr>
        <sz val="12"/>
        <color theme="1"/>
        <rFont val="Times New Roman"/>
        <family val="1"/>
        <charset val="204"/>
      </rPr>
      <t xml:space="preserve">Varza decorativă </t>
    </r>
  </si>
  <si>
    <r>
      <t xml:space="preserve">Canna indica generalis Carol-s Yellow                                </t>
    </r>
    <r>
      <rPr>
        <sz val="12"/>
        <color theme="1"/>
        <rFont val="Times New Roman"/>
        <family val="1"/>
        <charset val="204"/>
      </rPr>
      <t>Cană</t>
    </r>
  </si>
  <si>
    <t>Canna indica the president                           Cană</t>
  </si>
  <si>
    <r>
      <t xml:space="preserve">Cheiranthus cheiri                     F1 Chica Early                                                         </t>
    </r>
    <r>
      <rPr>
        <sz val="12"/>
        <color theme="1"/>
        <rFont val="Times New Roman"/>
        <family val="1"/>
        <charset val="204"/>
      </rPr>
      <t>Micșunele ruginii</t>
    </r>
  </si>
  <si>
    <r>
      <t xml:space="preserve">Cheiranthus cheiri                     Early Purple Bicolour                                                                                                  </t>
    </r>
    <r>
      <rPr>
        <sz val="12"/>
        <color theme="1"/>
        <rFont val="Times New Roman"/>
        <family val="1"/>
        <charset val="204"/>
      </rPr>
      <t>Micșunele ruginii</t>
    </r>
  </si>
  <si>
    <r>
      <t xml:space="preserve">Cheiranthus cheiri                     Early Cream                                                                                                                                        </t>
    </r>
    <r>
      <rPr>
        <i/>
        <sz val="12"/>
        <color theme="1"/>
        <rFont val="Times New Roman"/>
        <family val="1"/>
        <charset val="204"/>
      </rPr>
      <t>Micșunele ruginii</t>
    </r>
  </si>
  <si>
    <r>
      <t xml:space="preserve">Gazania splendens Mix                  </t>
    </r>
    <r>
      <rPr>
        <sz val="12"/>
        <color theme="1"/>
        <rFont val="Times New Roman"/>
        <family val="1"/>
        <charset val="204"/>
      </rPr>
      <t>Gazanie</t>
    </r>
  </si>
  <si>
    <r>
      <t xml:space="preserve">Pelargonium interspecific Amethyst                               </t>
    </r>
    <r>
      <rPr>
        <i/>
        <sz val="12"/>
        <color theme="1"/>
        <rFont val="Times New Roman"/>
        <family val="1"/>
        <charset val="204"/>
      </rPr>
      <t>Mușcată hibridă</t>
    </r>
  </si>
  <si>
    <r>
      <t xml:space="preserve">Salvia splendens                  Mojave Red                                                                     </t>
    </r>
    <r>
      <rPr>
        <sz val="12"/>
        <color theme="1"/>
        <rFont val="Times New Roman"/>
        <family val="1"/>
        <charset val="204"/>
      </rPr>
      <t>Salvie, jaleș</t>
    </r>
  </si>
  <si>
    <r>
      <rPr>
        <b/>
        <sz val="12"/>
        <color theme="1"/>
        <rFont val="Times New Roman"/>
        <family val="1"/>
        <charset val="204"/>
      </rPr>
      <t xml:space="preserve">Achillea millefolium  Terracotta  </t>
    </r>
    <r>
      <rPr>
        <sz val="12"/>
        <color theme="1"/>
        <rFont val="Times New Roman"/>
        <family val="1"/>
        <charset val="204"/>
      </rPr>
      <t xml:space="preserve">                      Coada șoricelului</t>
    </r>
  </si>
  <si>
    <r>
      <t xml:space="preserve">Astilbe chinensis  Mix                         </t>
    </r>
    <r>
      <rPr>
        <sz val="12"/>
        <color theme="1"/>
        <rFont val="Times New Roman"/>
        <family val="1"/>
        <charset val="204"/>
      </rPr>
      <t>Astilbe</t>
    </r>
  </si>
  <si>
    <r>
      <t xml:space="preserve">Heuchera Wild Rose                                 </t>
    </r>
    <r>
      <rPr>
        <sz val="12"/>
        <color theme="1"/>
        <rFont val="Times New Roman"/>
        <family val="1"/>
        <charset val="204"/>
      </rPr>
      <t>Heuchera</t>
    </r>
  </si>
  <si>
    <r>
      <t xml:space="preserve">Heuchera Citronelle                                    </t>
    </r>
    <r>
      <rPr>
        <sz val="12"/>
        <color theme="1"/>
        <rFont val="Times New Roman"/>
        <family val="1"/>
        <charset val="204"/>
      </rPr>
      <t>Heuchera</t>
    </r>
  </si>
  <si>
    <r>
      <t xml:space="preserve">Heuchera Tangerine Wave                                     </t>
    </r>
    <r>
      <rPr>
        <sz val="12"/>
        <color theme="1"/>
        <rFont val="Times New Roman"/>
        <family val="1"/>
        <charset val="204"/>
      </rPr>
      <t>Heuchera</t>
    </r>
  </si>
  <si>
    <t>Hosta Patriot                                                Hostă, crin de toamnă</t>
  </si>
  <si>
    <t>Hosta Deja Blu                                                 Hostă, crin de toamnă</t>
  </si>
  <si>
    <t>2.21</t>
  </si>
  <si>
    <t>2.22</t>
  </si>
  <si>
    <t xml:space="preserve">Begonia semperflorens   </t>
  </si>
  <si>
    <t>Brassica oleracea</t>
  </si>
  <si>
    <t xml:space="preserve">Canna indica </t>
  </si>
  <si>
    <t xml:space="preserve">Cheiranthus cheiri </t>
  </si>
  <si>
    <r>
      <t xml:space="preserve">Osteospermum ecklonis </t>
    </r>
    <r>
      <rPr>
        <b/>
        <sz val="12"/>
        <color theme="1"/>
        <rFont val="Times New Roman"/>
        <family val="1"/>
        <charset val="204"/>
      </rPr>
      <t>Margarete africane</t>
    </r>
  </si>
  <si>
    <r>
      <t xml:space="preserve">Verbena x hybrida  Mix                    </t>
    </r>
    <r>
      <rPr>
        <b/>
        <sz val="12"/>
        <color theme="1"/>
        <rFont val="Times New Roman"/>
        <family val="1"/>
        <charset val="204"/>
      </rPr>
      <t>Verbină</t>
    </r>
  </si>
  <si>
    <r>
      <t xml:space="preserve">Vinca rosea (Catharanthus) Titan F1 Mix                                                                              </t>
    </r>
    <r>
      <rPr>
        <b/>
        <sz val="12"/>
        <color theme="1"/>
        <rFont val="Times New Roman"/>
        <family val="1"/>
        <charset val="204"/>
      </rPr>
      <t xml:space="preserve">Brebenoc </t>
    </r>
  </si>
  <si>
    <r>
      <t xml:space="preserve">Hosta Aureomarginata                                              </t>
    </r>
    <r>
      <rPr>
        <sz val="12"/>
        <color theme="1"/>
        <rFont val="Times New Roman"/>
        <family val="1"/>
        <charset val="204"/>
      </rPr>
      <t>Hostă, crin de toamnă</t>
    </r>
  </si>
  <si>
    <t>2.23</t>
  </si>
  <si>
    <t>I. SPECII PLANTE ANUALE</t>
  </si>
  <si>
    <t>II. SPECII PLANTE MULTIANUALE</t>
  </si>
  <si>
    <r>
      <t xml:space="preserve">Pelargonium peltatum Dark Pink                             </t>
    </r>
    <r>
      <rPr>
        <sz val="12"/>
        <color theme="1"/>
        <rFont val="Times New Roman"/>
        <family val="1"/>
        <charset val="204"/>
      </rPr>
      <t>Mușcată hibridă</t>
    </r>
  </si>
  <si>
    <r>
      <t xml:space="preserve">Pelargonium  Peltatum Lollilpop Red                                                         </t>
    </r>
    <r>
      <rPr>
        <i/>
        <sz val="12"/>
        <color theme="1"/>
        <rFont val="Times New Roman"/>
        <family val="1"/>
        <charset val="204"/>
      </rPr>
      <t>Mușcată hibridă</t>
    </r>
  </si>
  <si>
    <t>Pelargonium  peltatum</t>
  </si>
  <si>
    <r>
      <t xml:space="preserve">Pelargonium  peltatum Ville de Paris MIX                           </t>
    </r>
    <r>
      <rPr>
        <sz val="12"/>
        <color theme="1"/>
        <rFont val="Times New Roman"/>
        <family val="1"/>
        <charset val="204"/>
      </rPr>
      <t>Mușcată hibridă</t>
    </r>
  </si>
  <si>
    <r>
      <t xml:space="preserve">Tagetes patula Bonanza   Orange                           </t>
    </r>
    <r>
      <rPr>
        <sz val="12"/>
        <color theme="1"/>
        <rFont val="Times New Roman"/>
        <family val="1"/>
        <charset val="204"/>
      </rPr>
      <t>Crăițele, vâzdoage</t>
    </r>
  </si>
  <si>
    <r>
      <t xml:space="preserve">Tagetes    patula Bonanza Yellow       </t>
    </r>
    <r>
      <rPr>
        <i/>
        <sz val="12"/>
        <color theme="1"/>
        <rFont val="Times New Roman"/>
        <family val="1"/>
        <charset val="204"/>
      </rPr>
      <t>Crăițele, vâzdoage</t>
    </r>
  </si>
  <si>
    <r>
      <t xml:space="preserve">Tagetes patula  Boy Yellow                                       </t>
    </r>
    <r>
      <rPr>
        <i/>
        <sz val="12"/>
        <color theme="1"/>
        <rFont val="Times New Roman"/>
        <family val="1"/>
        <charset val="204"/>
      </rPr>
      <t>Crăițele, vâzdoage</t>
    </r>
  </si>
  <si>
    <r>
      <t xml:space="preserve">Tagetes patula Series                                       Orange Boy                  </t>
    </r>
    <r>
      <rPr>
        <i/>
        <sz val="12"/>
        <color theme="1"/>
        <rFont val="Times New Roman"/>
        <family val="1"/>
        <charset val="204"/>
      </rPr>
      <t>Crăițele, vâzdoage</t>
    </r>
  </si>
  <si>
    <r>
      <t xml:space="preserve">Alyssum maritimum            Clear Crystal White                     </t>
    </r>
    <r>
      <rPr>
        <sz val="12"/>
        <color theme="1"/>
        <rFont val="Times New Roman"/>
        <family val="1"/>
        <charset val="204"/>
      </rPr>
      <t xml:space="preserve">Alisum, ciucușoara </t>
    </r>
  </si>
  <si>
    <r>
      <t>Asparagus densiflorus</t>
    </r>
    <r>
      <rPr>
        <b/>
        <sz val="12"/>
        <color theme="1"/>
        <rFont val="Times New Roman"/>
        <family val="1"/>
        <charset val="204"/>
      </rPr>
      <t xml:space="preserve"> Sprengeri</t>
    </r>
    <r>
      <rPr>
        <b/>
        <i/>
        <sz val="12"/>
        <color theme="1"/>
        <rFont val="Times New Roman"/>
        <family val="1"/>
        <charset val="204"/>
      </rPr>
      <t xml:space="preserve">                          </t>
    </r>
    <r>
      <rPr>
        <sz val="12"/>
        <color theme="1"/>
        <rFont val="Times New Roman"/>
        <family val="1"/>
        <charset val="204"/>
      </rPr>
      <t>Asparagus</t>
    </r>
  </si>
  <si>
    <r>
      <t xml:space="preserve">Begonia semperflorens                New Globe F1 Rose                                                        </t>
    </r>
    <r>
      <rPr>
        <i/>
        <sz val="12"/>
        <color theme="1"/>
        <rFont val="Times New Roman"/>
        <family val="1"/>
        <charset val="204"/>
      </rPr>
      <t>Begonie</t>
    </r>
  </si>
  <si>
    <t xml:space="preserve">Alyssum maritimum     </t>
  </si>
  <si>
    <r>
      <t xml:space="preserve">Pelargonium peltatum Light pink                                           </t>
    </r>
    <r>
      <rPr>
        <sz val="12"/>
        <color theme="1"/>
        <rFont val="Times New Roman"/>
        <family val="1"/>
        <charset val="204"/>
      </rPr>
      <t>Mușcată hibridă</t>
    </r>
  </si>
  <si>
    <t xml:space="preserve">                                                                   </t>
  </si>
  <si>
    <t xml:space="preserve"> </t>
  </si>
  <si>
    <t>Tagetes patula Bonanza</t>
  </si>
  <si>
    <r>
      <t xml:space="preserve">Tagetes patula Bonanza  Flame                             </t>
    </r>
    <r>
      <rPr>
        <i/>
        <sz val="12"/>
        <color theme="1"/>
        <rFont val="Times New Roman"/>
        <family val="1"/>
        <charset val="204"/>
      </rPr>
      <t>Crăițele, vâzdoage</t>
    </r>
  </si>
  <si>
    <t xml:space="preserve">Lalele Single Early                                 Tulipa Apricot Beauty 5750  </t>
  </si>
  <si>
    <t xml:space="preserve">Lalele Single Early                                      Tulipa Oscar  5750  </t>
  </si>
  <si>
    <t xml:space="preserve">Lalele Single Early                                       Tulipa Cheers 5750 </t>
  </si>
  <si>
    <t>Lalele Single Early                                        Tulipa Purple Prince  5750</t>
  </si>
  <si>
    <t>1.22</t>
  </si>
  <si>
    <t>Nr</t>
  </si>
  <si>
    <t>Caiet de sarcini</t>
  </si>
  <si>
    <t>Cantitatea, buc.</t>
  </si>
  <si>
    <t>Specificația tehnică propusă de către operatorii economici</t>
  </si>
  <si>
    <t>Preț unitar, lei fără TVA</t>
  </si>
  <si>
    <t>Preț unitar, lei inclusiv  TVA</t>
  </si>
  <si>
    <t>Suma totală, lei fără TVA</t>
  </si>
  <si>
    <t>Suma totală, lei inclusiv TVA</t>
  </si>
  <si>
    <t>Heuchera</t>
  </si>
  <si>
    <r>
      <t xml:space="preserve">Ageratum houstonianum                              </t>
    </r>
    <r>
      <rPr>
        <sz val="12"/>
        <color theme="1"/>
        <rFont val="Times New Roman"/>
        <family val="1"/>
        <charset val="204"/>
      </rPr>
      <t>Pufuleți</t>
    </r>
  </si>
  <si>
    <r>
      <t xml:space="preserve">Alyssum maritimum                   Clear Crystals Purple Shades                            </t>
    </r>
    <r>
      <rPr>
        <sz val="12"/>
        <color theme="1"/>
        <rFont val="Times New Roman"/>
        <family val="1"/>
        <charset val="204"/>
      </rPr>
      <t xml:space="preserve">Alisum, ciucușoara </t>
    </r>
  </si>
  <si>
    <r>
      <rPr>
        <b/>
        <sz val="12"/>
        <color theme="1"/>
        <rFont val="Times New Roman"/>
        <family val="1"/>
        <charset val="204"/>
      </rPr>
      <t>Conducătorul grupului de grupului: Tudor GÎRB</t>
    </r>
    <r>
      <rPr>
        <sz val="12"/>
        <color theme="1"/>
        <rFont val="Times New Roman"/>
        <family val="1"/>
        <charset val="204"/>
      </rPr>
      <t>U________________________________</t>
    </r>
  </si>
  <si>
    <r>
      <t xml:space="preserve">Portulaca grandiflora Mix                                  </t>
    </r>
    <r>
      <rPr>
        <sz val="12"/>
        <color theme="1"/>
        <rFont val="Times New Roman"/>
        <family val="1"/>
        <charset val="204"/>
      </rPr>
      <t xml:space="preserve">Floare de piatră </t>
    </r>
  </si>
  <si>
    <r>
      <t xml:space="preserve">Alyssum montanum </t>
    </r>
    <r>
      <rPr>
        <b/>
        <sz val="12"/>
        <color theme="1"/>
        <rFont val="Times New Roman"/>
        <family val="1"/>
        <charset val="204"/>
      </rPr>
      <t xml:space="preserve">Mounain                         </t>
    </r>
    <r>
      <rPr>
        <sz val="12"/>
        <color theme="1"/>
        <rFont val="Times New Roman"/>
        <family val="1"/>
        <charset val="204"/>
      </rPr>
      <t>Gold Alisum de munte</t>
    </r>
  </si>
  <si>
    <r>
      <t xml:space="preserve">Rosa Floribunda Black Forest Rose®                                 </t>
    </r>
    <r>
      <rPr>
        <sz val="12"/>
        <color theme="1"/>
        <rFont val="Times New Roman"/>
        <family val="1"/>
        <charset val="204"/>
      </rPr>
      <t xml:space="preserve">Trandafiri </t>
    </r>
  </si>
  <si>
    <r>
      <t xml:space="preserve">Rosa Floribunda Bordeaux®                       </t>
    </r>
    <r>
      <rPr>
        <sz val="12"/>
        <color theme="1"/>
        <rFont val="Times New Roman"/>
        <family val="1"/>
        <charset val="204"/>
      </rPr>
      <t xml:space="preserve">Trandafiri </t>
    </r>
  </si>
  <si>
    <r>
      <t xml:space="preserve">Rosa Floribunda   Gartenspaß              </t>
    </r>
    <r>
      <rPr>
        <sz val="12"/>
        <color theme="1"/>
        <rFont val="Times New Roman"/>
        <family val="1"/>
        <charset val="204"/>
      </rPr>
      <t xml:space="preserve">Trandafiri </t>
    </r>
  </si>
  <si>
    <r>
      <t xml:space="preserve">Rosa Floribunda   Enjoy®                 </t>
    </r>
    <r>
      <rPr>
        <sz val="12"/>
        <color theme="1"/>
        <rFont val="Times New Roman"/>
        <family val="1"/>
        <charset val="204"/>
      </rPr>
      <t xml:space="preserve">Trandafiri </t>
    </r>
  </si>
  <si>
    <t xml:space="preserve">Material săditor, adaptat la condiții climaterice din zona centrală a RM. Plante - sănătoase, nevirusate, călite, cu rădăcini bine formate, crescute în amestec de sol fertil cu turbă, pregătite pentru livrare în ghiveci cu diametrul 8-10 cm, înălțimea plantei 10-15 cm. Obligatoriu plantele să fie prelucrate cu propamocarb hidroclorură + fosetil de aluminiu, (530+310 g/l) împotriva bolilor. Eliberarea/Livrarea plantelor anuale în intervalul 22 aprilie - 31 iulie 2024. (flexibil în funcție de condiții meteo la zi). </t>
  </si>
  <si>
    <t xml:space="preserve">Material săditor, adaptat la condiții climaterice din zona centrală a RM. Plante - sănătoase, nevirusate, călite, cu rădăcini bine formate, crescute în amestec de sol fertil cu turbă, pregătite pentru livrare în ghiveci cu diametrul 8-10 cm, înălțimea plantei 8-10 cm. Obligatoriu plantele să fie prelucrate cu propamocarb hidroclorură + fosetil de aluminiu, (530+310 g/l) împotriva bolilor. Eliberarea/Livrarea plantelor anuale în intervalul 22 aprilie - 31 iulie 2024. (flexibil în funcție de condiții meteo la zi). </t>
  </si>
  <si>
    <t xml:space="preserve">Material săditor, adaptat la condiții climaterice din zona centrală a RM. Plante - sănătoase, nevirusate, călite, cu rădăcini bine formate, crescute în amestec de sol fertil cu turbă, pregătite pentru livrare în ghiveci cu diametrul 12-14 cm, înălțimea plantei 15-20 cm. Obligatoriu plantele să fie prelucrate cu propamocarb hidroclorură + fosetil de aluminiu, (530+310 g/l) împotriva bolilor. Eliberarea/Livrarea plantelor anuale în intervalul 22 aprilie - 31 iulie 2024. (flexibil în funcție de condiții meteo la zi). </t>
  </si>
  <si>
    <t xml:space="preserve">Material săditor, adaptat la condiții climaterice din zona centrală a RM. Plante - sănătoase, nevirusate, călite, cu rădăcini bine formate, crescute în amestec de sol fertil cu turbă, pregătite pentru livrare în ghiveci cu diametrul 8-10 cm, înălțimea plantei 8-10 cm. Obligatoriu plantele să fie prelucrate cu propamocarb hidroclorură + fosetil de aluminiu, (530+310 g/l) împotriva bolilor.Eliberarea/Livrarea plantelor anuale în intervalul 22 aprilie - 31 iulie 2024. (flexibil în funcție de condiții meteo la zi). </t>
  </si>
  <si>
    <t xml:space="preserve">Material săditor, adaptat la condiții climaterice din zona centrală a RM. Plante - sănătoase, nevirusate, călite, cu rădăcini bine formate, crescute în amestec de sol fertil cu turbă, pregătite pentru livrare în ghiveci cu diametrul 12-13 cm, înălțimea plantei 10-15 cm. Obligatoriu plantele să fie prelucrate cu propamocarb hidroclorură + fosetil de aluminiu, (530+310 g/l) împotriva bolilor. Eliberarea/Livrarea plantelor anuale în intervalul 22 aprilie - 31 iulie 2024. (flexibil în funcție de condiții meteo la zi). </t>
  </si>
  <si>
    <t xml:space="preserve">Rizom bine format, sănătos, constituit din 3-4 bulbi, categoria superioară Eliberarea/Livrarea plantelor anuale în intervalul 22 aprilie - 31 iulie 2024. (flexibil în funcție de condiții meteo la zi). </t>
  </si>
  <si>
    <t xml:space="preserve">Material săditor, adaptat la condiții climaterice din zona centrală a RM. Plante - sănătoase, nevirusate, călite, cu rădăcini bine formate, crescute în amestec de sol fertil cu turbă, pregătite pentru livrare în ghiveci cu diametrul 10 cm, înălțimea plantei 10-15 cm. Obligatoriu plantele să fie prelucrate cu propamocarb hidroclorură + fosetil de aluminiu, (530+310 g/l) împotriva bolilor. Eliberarea/Livrarea plantelor anuale în intervalul 22 aprilie - 31 iulie 2024. (flexibil în funcție de condiții meteo la zi). </t>
  </si>
  <si>
    <t xml:space="preserve">Material săditor, adaptat la condiții climaterice din zona centrală a RM. Plante - sănătoase, nevirusate, călite, cu rădăcini bine formate, crescute în amestec de sol fertil cu turbă, pregătite pentru livrare în ghiveci cu diametrul 10 cm, înălțimea plantei 15 cm. Obligatoriu plantele să fie prelucrate cu propamocarb hidroclorură + fosetil de aluminiu, (530+310 g/l) împotriva bolilor. Eliberarea/Livrarea plantelor anuale în intervalul 22 aprilie - 31 iulie 2024. (flexibil în funcție de condiții meteo la zi). </t>
  </si>
  <si>
    <t xml:space="preserve">Material săditor, adaptat la condiții climaterice din zona centrală a RM. Plante - sănătoase, nevirusate, călite, cu rădăcini bine formate, crescute în amestec de sol fertil cu turbă, pregătite pentru livrare în ghiveci cu diametrul 8-10 cm, înălțimea plantei 10-15 cm. Obligatoriu plantele să fie prelucrate cu propamocarb hidroclorură + fosetil de aluminiu, (530+310 g/l) împotriva bolilor. Eliberarea/Livrarea plantelor anuale în intervalul 22 aprilie - 31 iulie 2024. (flexibil în funcție de condiții meteo la zi).  </t>
  </si>
  <si>
    <t xml:space="preserve">Material săditor, adaptat la condiții climaterice din zona centrală a RM. Plante - sănătoase, nevirusate, călite, cu rădăcini bine formate, crescute în amestec de sol fertil cu turbă, pregătite pentru livrare în ghiveci cu diametrul 10 cm, înălțimea plantei 15-20 cm. Obligatoriu plantele să fie prelucrate cu propamocarb hidroclorură + fosetil de aluminiu, (530+310 g/l) împotriva bolilor. Eliberarea/Livrarea plantelor anuale în intervalul 22 aprilie - 31 iulie 2024. (flexibil în funcție de condiții meteo la zi). </t>
  </si>
  <si>
    <t xml:space="preserve">Material săditor, adaptat la condiții climaterice din zona centrală a RM. Plante - sănătoase, nevirusate, călite, cu rădăcini bine formate, crescute în amestec de sol fertil cu turbă, pregătite pentru livrare în ghiveci cu diametrul 15-18 cm, înălțimea plantei 15-20 cm. Obligatoriu plantele să fie prelucrate cu propamocarb hidroclorură + fosetil de aluminiu, (530+310 g/l) împotriva bolilor. Eliberarea/Livrarea plantelor anuale în intervalul 22 aprilie - 31 iulie 2024. (flexibil în funcție de condiții meteo la zi). </t>
  </si>
  <si>
    <t xml:space="preserve">Material săditor, adaptat la condiții climaterice din zona centrală a RM. Plante - sănătoase, nevirusate, călite, cu rădăcini bine formate, crescute în amestec de sol fertil cu turbă, pregătite pentru livrare în ghiveci cu diametrul 15-18 cm, înălțimea plantei 15-20 cm. Obligatoriu plantele să fie prelucrate cu propamocarb hidroclorură + fosetil de aluminiu, (530+310 g/l) împotriva bolilor. Eliberarea/Livrarea plantelor anuale în intervalul 22 aprilie - 31 iulie 2024. (flexibil în funcție de condiții meteo la zi).  </t>
  </si>
  <si>
    <t xml:space="preserve">Material săditor, adaptat la condiții climaterice din zona centrală a RM. Plante - sănătoase, nevirusate, călite, cu rădăcini bine formate, crescute în amestec de sol fertil cu turbă, pregătite pentru livrare în ghiveci cu diametrul 6-8 cm, înălțimea plantei 8-10 cm. Obligatoriu plantele să fie prelucrate cu propamocarb hidroclorură + fosetil de aluminiu, (530+310 g/l) împotriva bolilor. Eliberarea/Livrarea plantelor anuale în intervalul 22 aprilie - 31 iulie 2024. (flexibil în funcție de condiții meteo la zi). </t>
  </si>
  <si>
    <t>Material săditor, adaptat la condiții climaterice din zona centrală a RM. Plante - sănătoase, nevirusate, călite, cu rădăcini bine formate, crescute în amestec de sol fertil cu turbă, pregătite pentru livrare în ghiveci cu diametrul 8-10 cm, înălțimea plantei 10-15 cm. Obligatoriu plantele să fie prelucrate cu propamocarb hidroclorură + fosetil de aluminiu, (530+310 g/l) împotriva bolilor. Eliberarea/Livrarea plantelor anuale în intervalul 22 aprilie - 31 iulie 2024. (flexibil în funcție de condiții meteo la zi).</t>
  </si>
  <si>
    <t xml:space="preserve">Material săditor, adaptat la condiții climaterice din zona centrală a RM. Plante - sănătoase, nevirusate, călite, cu rădăcini bine formate, crescute în amestec de sol fertil cu turbă, pregătite pentru livrare în ghiveci cu diametrul 14-16 cm, înălțimea plantei 15-20 cm. Obligatoriu plantele să fie prelucrate cu propamocarb hidroclorură + fosetil de aluminiu, (530+310 g/l) împotriva bolilor. Eliberarea/ Livrarea plantelor multianuale în interval 15 iulie- 31 decembrie 2024 (flexibil în funcție de condiții meteo la zi). </t>
  </si>
  <si>
    <t xml:space="preserve">Material săditor, adaptat la condiții climaterice din zona centrală a RM. Plante - sănătoase, nevirusate, călite, cu rădăcini bine formate, crescute în amestec de sol fertil cu turbă, pregătite pentru livrare în ghiveci cu diametrul 10-12 cm, înălțimea plantei 10-15 cm. Obligatoriu plantele să fie prelucrate cu propamocarb hidroclorură + fosetil de aluminiu, (530+310 g/l) împotriva bolilor. Eliberarea/ Livrarea plantelor multianuale în interval 15 iulie- 31 decembrie 2024 (flexibil în funcție de condiții meteo la zi). </t>
  </si>
  <si>
    <t xml:space="preserve">Plantă bine ramificată, (nu mai puțin de 3-4 ramuri) viguroasă, sănătosă, nevătămată. Înălțimea tufei la maturitate 0,7 m.                                                        Eliberarea/ Livrarea plantelor multianuale în interval 15 iulie- 31 decembrie 2024 (flexibil în funcție de condiții meteo la zi). </t>
  </si>
  <si>
    <t xml:space="preserve">Material săditor, adaptat la condiții climaterice din zona centrală a RM. Plante - sănătoase, nevirusate, călite, cu rădăcini bine formate, crescute în amestec de sol fertil cu turbă, pregătite pentru livrare în ghiveci cu diametrul 12-14 cm, înălțimea plantei 10-15 cm. Obligatoriu plantele să fie prelucrate cu propamocarb hidroclorură + fosetil de aluminiu, (530+310 g/l) împotriva bolilor. Eliberarea/ Livrarea plantelor multianuale în interval 15 iulie- 31 decembrie 2024 (flexibil în funcție de condiții meteo la zi). </t>
  </si>
  <si>
    <t xml:space="preserve">Material săditor, adaptat la condiții climaterice din zona centrală a RM. Plante - sănătoase, nevirusate, călite, cu rădăcini bine formate, crescute în amestec de sol fertil cu turbă, pregătite pentru livrare în ghiveci cu diametrul 14-16 cm, înălțimea plantei 20-30 cm. Obligatoriu plantele să fie prelucrate cu propamocarb hidroclorură + fosetil de aluminiu, (530+310 g/l) împotriva bolilor. Eliberarea/ Livrarea plantelor multianuale în interval 15 iulie- 31 decembrie 2024 (flexibil în funcție de condiții meteo la zi). </t>
  </si>
  <si>
    <t xml:space="preserve">Material săditor, adaptat la condiții climaterice din zona centrală a RM. Plante - sănătoase, nevirusate, călite, cu rădăcini bine formate, crescute în amestec de sol fertil cu turbă, pregătite pentru livrare în ghiveci cu diametrul 8-10 cm, înălțimea plantei 10-15 cm. Obligatoriu plantele să fie prelucrate cu propamocarb hidroclorură + fosetil de aluminiu, (530+310 g/l) împotriva bolilor. Eliberarea/ Livrarea plantelor multianuale în interval 15 iulie- 31 decembrie 2024 (flexibil în funcție de condiții meteo la zi). </t>
  </si>
  <si>
    <t xml:space="preserve">Material săditor, adaptat la condiții climaterice din zona centrală a RM. Plante - sănătoase, nevirusate, călite, cu rădăcini bine formate, crescute în amestec de sol fertil cu turbă, pregătite pentru livrare în ghiveci cu diametrul 12-14 cm, înălțimea plantei 15-20 cm. Obligatoriu plantele să fie prelucrate cu propamocarb hidroclorură + fosetil de aluminiu, (530+310 g/l) împotriva bolilor. Eliberarea/ Livrarea plantelor multianuale în interval 15 iulie- 31 decembrie 2024 (flexibil în funcție de condiții meteo la zi). </t>
  </si>
  <si>
    <t xml:space="preserve">Material săditor, adaptat la condiții climaterice din zona centrală a RM. Plante - sănătoase, nevirusate, călite, cu rădăcini bine formate, crescute în amestec de sol fertil cu turbă, pregătite pentru livrare în ghiveci cu diametrul 15-20 cm, înălțimea plantei 20-25 cm. Obligatoriu plantele să fie prelucrate cu propamocarb hidroclorură + fosetil de aluminiu, (530+310 g/l) împotriva bolilor. Eliberarea/ Livrarea plantelor multianuale în interval 15 iulie- 31 decembrie 2024 (flexibil în funcție de condiții meteo la zi). </t>
  </si>
  <si>
    <t xml:space="preserve">Material săditor, adaptat la condiții climaterice din zona centrală a RM. Plante - sănătoase, nevirusate, călite, cu rădăcini bine formate, crescute în amestec de sol fertil cu turbă, pregătite pentru livrare în ghiveci cu diametrul 15-20 cm, înălțimea plantei 15-20 cm. Obligatoriu plantele să fie prelucrate cu propamocarb hidroclorură + fosetil de aluminiu, (530+310 g/l) împotriva bolilor. Eliberarea/ Livrarea plantelor multianuale în interval 15 iulie- 31 decembrie 2024 (flexibil în funcție de condiții meteo la zi). </t>
  </si>
  <si>
    <t xml:space="preserve">Material săditor, adaptat la condiții climaterice din zona centrală a RM. Plante - sănătoase, nevirusate, călite, cu rădăcini bine formate, crescute în amestec de sol fertil cu turbă, pregătite pentru livrare în ghiveci cu diametrul 16-18 cm, înălțimea plantei 20-25 cm. Obligatoriu plantele să fie prelucrate cu propamocarb hidroclorură + fosetil de aluminiu, (530+310 g/l) împotriva bolilor. Eliberarea/ Livrarea plantelor multianuale în interval 15 iulie- 31 decembrie 2024 (flexibil în funcție de condiții meteo la zi). </t>
  </si>
  <si>
    <t xml:space="preserve">Bulbi de mărimea 4-5 cm (calitate suprioară), fără semne de boli (nevirusate și nevătămate). Obligatoriu bulbii să fie prelucrați cu propamocarb hidroclorură + fosetil de aluminiu, (530+310 g/l) împotriva bolilor. Eliberarea/ Livrarea plantelor multianuale în interval 15 iulie- 31 decembrie 2024 (flexibil în funcție de condiții meteo la zi). </t>
  </si>
  <si>
    <t xml:space="preserve">Bulbi de mărimea 4-5 cm (calitate suprioară)fără semne de boli (nevirusate și nevătămate). Obligatoriu bulbii să fie prelucrați cu propamocarb hidroclorură + fosetil de aluminiu, (530+310 g/l) împotriva bolilor. Eliberarea/ Livrarea plantelor multianuale în interval 15 iulie- 31 decembrie 2024 (flexibil în funcție de condiții meteo la zi). </t>
  </si>
  <si>
    <t xml:space="preserve">Material săditor, adaptat la condiții climaterice din zona centrală a RM. Plante - sănătoase, nevirusate, călite, cu rădăcini bine formate, crescute în amestec de sol fertil cu turbă, pregătite pentru livrare în ghiveci cu diametrul 15-20 cm, înălțimea plantei 25-30 cm. Obligatoriu plantele să fie prelucrate cu propamocarb hidroclorură + fosetil de aluminiu, (530+310 g/l) împotriva bolilor. Eliberarea/ Livrarea plantelor multianuale în interval 15 iulie- 31 decembrie 2024 (flexibil în funcție de condiții meteo la zi).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</si>
</sst>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0" x14ac:knownFonts="1">
    <font>
      <sz val="11"/>
      <color theme="1"/>
      <name val="Calibri"/>
      <family val="2"/>
      <charset val="204"/>
      <scheme val="minor"/>
    </font>
    <font>
      <b/>
      <u/>
      <sz val="12"/>
      <color theme="1"/>
      <name val="Times New Roman"/>
      <family val="1"/>
      <charset val="204"/>
    </font>
    <font>
      <b/>
      <sz val="12"/>
      <color rgb="FF000000"/>
      <name val="Times New Roman"/>
      <family val="1"/>
      <charset val="204"/>
    </font>
    <font>
      <b/>
      <sz val="12"/>
      <color theme="1"/>
      <name val="Times New Roman"/>
      <family val="1"/>
      <charset val="204"/>
    </font>
    <font>
      <b/>
      <i/>
      <sz val="12"/>
      <color theme="1"/>
      <name val="Times New Roman"/>
      <family val="1"/>
      <charset val="204"/>
    </font>
    <font>
      <sz val="12"/>
      <color theme="1"/>
      <name val="Times New Roman"/>
      <family val="1"/>
      <charset val="204"/>
    </font>
    <font>
      <i/>
      <sz val="12"/>
      <color theme="1"/>
      <name val="Times New Roman"/>
      <family val="1"/>
      <charset val="204"/>
    </font>
    <font>
      <b/>
      <sz val="14"/>
      <color theme="1"/>
      <name val="Times New Roman"/>
      <family val="1"/>
      <charset val="204"/>
    </font>
    <font>
      <b/>
      <sz val="11"/>
      <color theme="1"/>
      <name val="Times New Roman"/>
      <family val="1"/>
      <charset val="204"/>
    </font>
    <font>
      <sz val="11"/>
      <color theme="1"/>
      <name val="Times New Roman"/>
      <family val="1"/>
      <charset val="204"/>
    </font>
  </fonts>
  <fills count="6">
    <fill>
      <patternFill patternType="none"/>
    </fill>
    <fill>
      <patternFill patternType="gray125"/>
    </fill>
    <fill>
      <patternFill patternType="solid">
        <fgColor rgb="FFD0CECE"/>
        <bgColor indexed="64"/>
      </patternFill>
    </fill>
    <fill>
      <patternFill patternType="solid">
        <fgColor theme="0" tint="-0.249977111117893"/>
        <bgColor indexed="64"/>
      </patternFill>
    </fill>
    <fill>
      <patternFill patternType="solid">
        <fgColor rgb="FFFFFF00"/>
        <bgColor indexed="64"/>
      </patternFill>
    </fill>
    <fill>
      <patternFill patternType="solid">
        <fgColor theme="3" tint="0.59999389629810485"/>
        <bgColor indexed="64"/>
      </patternFill>
    </fill>
  </fills>
  <borders count="9">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s>
  <cellStyleXfs count="1">
    <xf numFmtId="0" fontId="0" fillId="0" borderId="0"/>
  </cellStyleXfs>
  <cellXfs count="63">
    <xf numFmtId="0" fontId="0" fillId="0" borderId="0" xfId="0"/>
    <xf numFmtId="0" fontId="4" fillId="0" borderId="1" xfId="0" applyFont="1" applyBorder="1" applyAlignment="1">
      <alignment vertical="center" wrapText="1"/>
    </xf>
    <xf numFmtId="0" fontId="5" fillId="0" borderId="1" xfId="0" applyFont="1" applyBorder="1" applyAlignment="1">
      <alignment horizontal="left" vertical="center" wrapText="1"/>
    </xf>
    <xf numFmtId="0" fontId="4" fillId="0" borderId="1" xfId="0" applyFont="1" applyBorder="1" applyAlignment="1">
      <alignment horizontal="left" vertical="center" wrapText="1"/>
    </xf>
    <xf numFmtId="3" fontId="5" fillId="0" borderId="1" xfId="0" applyNumberFormat="1" applyFont="1" applyBorder="1" applyAlignment="1">
      <alignment horizontal="center" vertical="center"/>
    </xf>
    <xf numFmtId="4" fontId="5" fillId="0" borderId="1" xfId="0" applyNumberFormat="1" applyFont="1" applyBorder="1" applyAlignment="1">
      <alignment horizontal="center" vertical="center"/>
    </xf>
    <xf numFmtId="3" fontId="3" fillId="0" borderId="1" xfId="0" applyNumberFormat="1" applyFont="1" applyBorder="1" applyAlignment="1">
      <alignment horizontal="center" vertical="center"/>
    </xf>
    <xf numFmtId="4" fontId="3" fillId="0" borderId="1" xfId="0" applyNumberFormat="1" applyFont="1" applyBorder="1" applyAlignment="1">
      <alignment horizontal="center" vertical="center"/>
    </xf>
    <xf numFmtId="3" fontId="3" fillId="3" borderId="1" xfId="0" applyNumberFormat="1" applyFont="1" applyFill="1" applyBorder="1" applyAlignment="1">
      <alignment horizontal="center" vertical="center"/>
    </xf>
    <xf numFmtId="4" fontId="3" fillId="3" borderId="1" xfId="0" applyNumberFormat="1" applyFont="1" applyFill="1" applyBorder="1" applyAlignment="1">
      <alignment horizontal="center" vertical="center"/>
    </xf>
    <xf numFmtId="0" fontId="5" fillId="0" borderId="1" xfId="0" applyFont="1" applyBorder="1" applyAlignment="1">
      <alignment vertical="center" wrapText="1"/>
    </xf>
    <xf numFmtId="3" fontId="3" fillId="4" borderId="1" xfId="0" applyNumberFormat="1" applyFont="1" applyFill="1" applyBorder="1" applyAlignment="1">
      <alignment horizontal="center" vertical="center"/>
    </xf>
    <xf numFmtId="0" fontId="3" fillId="0" borderId="0" xfId="0" applyFont="1" applyAlignment="1">
      <alignment horizontal="center"/>
    </xf>
    <xf numFmtId="3" fontId="3" fillId="0" borderId="1" xfId="0" applyNumberFormat="1" applyFont="1" applyBorder="1" applyAlignment="1">
      <alignment horizontal="center" vertical="center" wrapText="1"/>
    </xf>
    <xf numFmtId="0" fontId="8" fillId="0" borderId="0" xfId="0" applyFont="1" applyAlignment="1">
      <alignment horizontal="center" vertical="center"/>
    </xf>
    <xf numFmtId="0" fontId="9" fillId="0" borderId="0" xfId="0" applyFont="1" applyAlignment="1">
      <alignment horizontal="left" wrapText="1"/>
    </xf>
    <xf numFmtId="0" fontId="3" fillId="0" borderId="0" xfId="0" applyFont="1" applyAlignment="1">
      <alignment horizontal="left" wrapText="1"/>
    </xf>
    <xf numFmtId="4" fontId="9" fillId="0" borderId="0" xfId="0" applyNumberFormat="1" applyFont="1"/>
    <xf numFmtId="4" fontId="8" fillId="0" borderId="0" xfId="0" applyNumberFormat="1" applyFont="1"/>
    <xf numFmtId="0" fontId="9" fillId="0" borderId="0" xfId="0" applyFont="1"/>
    <xf numFmtId="49" fontId="8" fillId="0" borderId="0" xfId="0" applyNumberFormat="1" applyFont="1" applyAlignment="1">
      <alignment horizontal="center" vertical="center"/>
    </xf>
    <xf numFmtId="0" fontId="8" fillId="0" borderId="0" xfId="0" applyFont="1"/>
    <xf numFmtId="0" fontId="1" fillId="0" borderId="0" xfId="0" applyFont="1" applyAlignment="1">
      <alignment vertical="center"/>
    </xf>
    <xf numFmtId="3" fontId="3" fillId="0" borderId="5" xfId="0" applyNumberFormat="1" applyFont="1" applyBorder="1" applyAlignment="1">
      <alignment horizontal="center" vertical="center"/>
    </xf>
    <xf numFmtId="0" fontId="9" fillId="0" borderId="1" xfId="0" applyFont="1" applyBorder="1"/>
    <xf numFmtId="0" fontId="9" fillId="0" borderId="1" xfId="0" applyFont="1" applyBorder="1" applyAlignment="1">
      <alignment vertical="center" wrapText="1"/>
    </xf>
    <xf numFmtId="0" fontId="0" fillId="0" borderId="1" xfId="0" applyBorder="1"/>
    <xf numFmtId="49" fontId="3" fillId="0" borderId="1" xfId="0" applyNumberFormat="1" applyFont="1" applyBorder="1" applyAlignment="1">
      <alignment horizontal="center" vertical="center"/>
    </xf>
    <xf numFmtId="3" fontId="9" fillId="0" borderId="0" xfId="0" applyNumberFormat="1" applyFont="1"/>
    <xf numFmtId="0" fontId="5" fillId="0" borderId="1" xfId="0" applyFont="1" applyBorder="1" applyAlignment="1">
      <alignment horizontal="left" wrapText="1"/>
    </xf>
    <xf numFmtId="49" fontId="3" fillId="4" borderId="1" xfId="0" applyNumberFormat="1" applyFont="1" applyFill="1" applyBorder="1" applyAlignment="1">
      <alignment horizontal="center" vertical="center"/>
    </xf>
    <xf numFmtId="3" fontId="3" fillId="4" borderId="5" xfId="0" applyNumberFormat="1" applyFont="1" applyFill="1" applyBorder="1" applyAlignment="1">
      <alignment horizontal="center" vertical="center"/>
    </xf>
    <xf numFmtId="3" fontId="3" fillId="3" borderId="5" xfId="0" applyNumberFormat="1" applyFont="1" applyFill="1" applyBorder="1" applyAlignment="1">
      <alignment horizontal="center" vertical="center"/>
    </xf>
    <xf numFmtId="49" fontId="3" fillId="3" borderId="1" xfId="0" applyNumberFormat="1" applyFont="1" applyFill="1" applyBorder="1" applyAlignment="1">
      <alignment horizontal="center" vertical="center"/>
    </xf>
    <xf numFmtId="0" fontId="7" fillId="0" borderId="0" xfId="0" applyFont="1" applyAlignment="1">
      <alignment horizontal="center" vertical="center"/>
    </xf>
    <xf numFmtId="4" fontId="3" fillId="0" borderId="1" xfId="0" applyNumberFormat="1" applyFont="1" applyBorder="1" applyAlignment="1">
      <alignment vertical="center"/>
    </xf>
    <xf numFmtId="4" fontId="5" fillId="0" borderId="1" xfId="0" applyNumberFormat="1" applyFont="1" applyBorder="1" applyAlignment="1">
      <alignment vertical="center"/>
    </xf>
    <xf numFmtId="49" fontId="3" fillId="5" borderId="1" xfId="0" applyNumberFormat="1" applyFont="1" applyFill="1" applyBorder="1" applyAlignment="1">
      <alignment horizontal="center" vertical="center"/>
    </xf>
    <xf numFmtId="3" fontId="3" fillId="5" borderId="1" xfId="0" applyNumberFormat="1" applyFont="1" applyFill="1" applyBorder="1" applyAlignment="1">
      <alignment horizontal="center" vertical="center"/>
    </xf>
    <xf numFmtId="3" fontId="3" fillId="5" borderId="4" xfId="0" applyNumberFormat="1" applyFont="1" applyFill="1" applyBorder="1" applyAlignment="1">
      <alignment horizontal="center" vertical="center"/>
    </xf>
    <xf numFmtId="3" fontId="5" fillId="0" borderId="1" xfId="0" applyNumberFormat="1" applyFont="1" applyBorder="1" applyAlignment="1">
      <alignment vertical="center"/>
    </xf>
    <xf numFmtId="0" fontId="5" fillId="0" borderId="0" xfId="0" applyFont="1" applyAlignment="1">
      <alignment horizontal="center" vertical="center" wrapText="1"/>
    </xf>
    <xf numFmtId="0" fontId="5" fillId="0" borderId="0" xfId="0" applyFont="1" applyAlignment="1">
      <alignment horizontal="left" vertical="center" wrapText="1"/>
    </xf>
    <xf numFmtId="49" fontId="3" fillId="0" borderId="1" xfId="0" applyNumberFormat="1" applyFont="1" applyBorder="1" applyAlignment="1">
      <alignment horizontal="center" vertical="center"/>
    </xf>
    <xf numFmtId="49" fontId="3" fillId="4" borderId="1" xfId="0" applyNumberFormat="1" applyFont="1" applyFill="1" applyBorder="1" applyAlignment="1">
      <alignment horizontal="center" vertical="center"/>
    </xf>
    <xf numFmtId="49" fontId="3" fillId="3" borderId="1" xfId="0" applyNumberFormat="1" applyFont="1" applyFill="1" applyBorder="1" applyAlignment="1">
      <alignment horizontal="center" vertical="center"/>
    </xf>
    <xf numFmtId="49" fontId="3" fillId="5" borderId="1" xfId="0" applyNumberFormat="1" applyFont="1" applyFill="1" applyBorder="1" applyAlignment="1">
      <alignment horizontal="center" vertical="center"/>
    </xf>
    <xf numFmtId="4" fontId="2" fillId="2" borderId="1" xfId="0" applyNumberFormat="1" applyFont="1" applyFill="1" applyBorder="1" applyAlignment="1">
      <alignment horizontal="center" vertical="center" wrapText="1"/>
    </xf>
    <xf numFmtId="0" fontId="3" fillId="0" borderId="6" xfId="0" applyFont="1" applyBorder="1" applyAlignment="1">
      <alignment horizontal="center" vertical="center"/>
    </xf>
    <xf numFmtId="0" fontId="3" fillId="0" borderId="7" xfId="0" applyFont="1" applyBorder="1" applyAlignment="1">
      <alignment horizontal="center" vertical="center"/>
    </xf>
    <xf numFmtId="0" fontId="3" fillId="0" borderId="8" xfId="0" applyFont="1" applyBorder="1" applyAlignment="1">
      <alignment horizontal="center" vertical="center"/>
    </xf>
    <xf numFmtId="0" fontId="2" fillId="2" borderId="1" xfId="0" applyFont="1" applyFill="1" applyBorder="1" applyAlignment="1">
      <alignment horizontal="center" vertical="center" wrapText="1"/>
    </xf>
    <xf numFmtId="0" fontId="2" fillId="2" borderId="2" xfId="0" applyFont="1" applyFill="1" applyBorder="1" applyAlignment="1">
      <alignment horizontal="center" vertical="center" wrapText="1"/>
    </xf>
    <xf numFmtId="0" fontId="2" fillId="2" borderId="3" xfId="0" applyFont="1" applyFill="1" applyBorder="1" applyAlignment="1">
      <alignment horizontal="center" vertical="center" wrapText="1"/>
    </xf>
    <xf numFmtId="0" fontId="2" fillId="2" borderId="4" xfId="0" applyFont="1" applyFill="1" applyBorder="1" applyAlignment="1">
      <alignment horizontal="center" vertical="center" wrapText="1"/>
    </xf>
    <xf numFmtId="4" fontId="2" fillId="2" borderId="2" xfId="0" applyNumberFormat="1" applyFont="1" applyFill="1" applyBorder="1" applyAlignment="1">
      <alignment horizontal="center" vertical="center" wrapText="1"/>
    </xf>
    <xf numFmtId="4" fontId="2" fillId="2" borderId="3" xfId="0" applyNumberFormat="1" applyFont="1" applyFill="1" applyBorder="1" applyAlignment="1">
      <alignment horizontal="center" vertical="center" wrapText="1"/>
    </xf>
    <xf numFmtId="4" fontId="2" fillId="2" borderId="4" xfId="0" applyNumberFormat="1" applyFont="1" applyFill="1" applyBorder="1" applyAlignment="1">
      <alignment horizontal="center" vertical="center" wrapText="1"/>
    </xf>
    <xf numFmtId="0" fontId="8" fillId="0" borderId="1" xfId="0" applyFont="1" applyBorder="1" applyAlignment="1">
      <alignment horizontal="center" vertical="center" wrapText="1"/>
    </xf>
    <xf numFmtId="0" fontId="7" fillId="0" borderId="0" xfId="0" applyFont="1" applyAlignment="1">
      <alignment horizontal="center" vertical="center"/>
    </xf>
    <xf numFmtId="0" fontId="3" fillId="2" borderId="2" xfId="0" applyFont="1" applyFill="1" applyBorder="1" applyAlignment="1">
      <alignment horizontal="center" vertical="center" wrapText="1"/>
    </xf>
    <xf numFmtId="0" fontId="3" fillId="2" borderId="3" xfId="0" applyFont="1" applyFill="1" applyBorder="1" applyAlignment="1">
      <alignment horizontal="center" vertical="center" wrapText="1"/>
    </xf>
    <xf numFmtId="0" fontId="3" fillId="2" borderId="4" xfId="0" applyFont="1" applyFill="1" applyBorder="1" applyAlignment="1">
      <alignment horizontal="center" vertical="center" wrapText="1"/>
    </xf>
  </cellXfs>
  <cellStyles count="1">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jpeg"/><Relationship Id="rId21" Type="http://schemas.openxmlformats.org/officeDocument/2006/relationships/image" Target="../media/image21.jpeg"/><Relationship Id="rId34" Type="http://schemas.openxmlformats.org/officeDocument/2006/relationships/image" Target="../media/image34.jpeg"/><Relationship Id="rId42" Type="http://schemas.openxmlformats.org/officeDocument/2006/relationships/image" Target="../media/image42.jpeg"/><Relationship Id="rId47" Type="http://schemas.openxmlformats.org/officeDocument/2006/relationships/image" Target="../media/image47.jpeg"/><Relationship Id="rId50" Type="http://schemas.openxmlformats.org/officeDocument/2006/relationships/image" Target="../media/image50.png"/><Relationship Id="rId55" Type="http://schemas.openxmlformats.org/officeDocument/2006/relationships/image" Target="../media/image55.jpeg"/><Relationship Id="rId63" Type="http://schemas.openxmlformats.org/officeDocument/2006/relationships/image" Target="../media/image63.jpeg"/><Relationship Id="rId68" Type="http://schemas.openxmlformats.org/officeDocument/2006/relationships/image" Target="../media/image68.jpe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jpeg"/><Relationship Id="rId29" Type="http://schemas.openxmlformats.org/officeDocument/2006/relationships/image" Target="../media/image29.jpeg"/><Relationship Id="rId11" Type="http://schemas.openxmlformats.org/officeDocument/2006/relationships/image" Target="../media/image11.jpeg"/><Relationship Id="rId24" Type="http://schemas.openxmlformats.org/officeDocument/2006/relationships/image" Target="../media/image24.jpeg"/><Relationship Id="rId32" Type="http://schemas.openxmlformats.org/officeDocument/2006/relationships/image" Target="../media/image32.jpeg"/><Relationship Id="rId37" Type="http://schemas.openxmlformats.org/officeDocument/2006/relationships/image" Target="../media/image37.png"/><Relationship Id="rId40" Type="http://schemas.openxmlformats.org/officeDocument/2006/relationships/image" Target="../media/image40.jpeg"/><Relationship Id="rId45" Type="http://schemas.openxmlformats.org/officeDocument/2006/relationships/image" Target="../media/image45.jpeg"/><Relationship Id="rId53" Type="http://schemas.openxmlformats.org/officeDocument/2006/relationships/image" Target="../media/image53.jpeg"/><Relationship Id="rId58" Type="http://schemas.openxmlformats.org/officeDocument/2006/relationships/image" Target="../media/image58.jpeg"/><Relationship Id="rId66" Type="http://schemas.openxmlformats.org/officeDocument/2006/relationships/image" Target="../media/image66.jpeg"/><Relationship Id="rId5" Type="http://schemas.openxmlformats.org/officeDocument/2006/relationships/image" Target="../media/image5.jpeg"/><Relationship Id="rId61" Type="http://schemas.openxmlformats.org/officeDocument/2006/relationships/image" Target="../media/image61.png"/><Relationship Id="rId19" Type="http://schemas.openxmlformats.org/officeDocument/2006/relationships/image" Target="../media/image19.png"/><Relationship Id="rId14" Type="http://schemas.openxmlformats.org/officeDocument/2006/relationships/image" Target="../media/image14.png"/><Relationship Id="rId22" Type="http://schemas.openxmlformats.org/officeDocument/2006/relationships/image" Target="../media/image22.jpeg"/><Relationship Id="rId27" Type="http://schemas.openxmlformats.org/officeDocument/2006/relationships/image" Target="../media/image27.png"/><Relationship Id="rId30" Type="http://schemas.openxmlformats.org/officeDocument/2006/relationships/image" Target="../media/image30.jpeg"/><Relationship Id="rId35" Type="http://schemas.openxmlformats.org/officeDocument/2006/relationships/image" Target="../media/image35.jpeg"/><Relationship Id="rId43" Type="http://schemas.openxmlformats.org/officeDocument/2006/relationships/image" Target="../media/image43.jpeg"/><Relationship Id="rId48" Type="http://schemas.openxmlformats.org/officeDocument/2006/relationships/image" Target="../media/image48.jpeg"/><Relationship Id="rId56" Type="http://schemas.openxmlformats.org/officeDocument/2006/relationships/image" Target="../media/image56.jpeg"/><Relationship Id="rId64" Type="http://schemas.openxmlformats.org/officeDocument/2006/relationships/image" Target="../media/image64.jpeg"/><Relationship Id="rId8" Type="http://schemas.openxmlformats.org/officeDocument/2006/relationships/image" Target="../media/image8.png"/><Relationship Id="rId51" Type="http://schemas.openxmlformats.org/officeDocument/2006/relationships/image" Target="../media/image51.jpe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jpeg"/><Relationship Id="rId38" Type="http://schemas.openxmlformats.org/officeDocument/2006/relationships/image" Target="../media/image38.jpeg"/><Relationship Id="rId46" Type="http://schemas.openxmlformats.org/officeDocument/2006/relationships/image" Target="../media/image46.jpeg"/><Relationship Id="rId59" Type="http://schemas.openxmlformats.org/officeDocument/2006/relationships/image" Target="../media/image59.png"/><Relationship Id="rId67" Type="http://schemas.openxmlformats.org/officeDocument/2006/relationships/image" Target="../media/image67.jpeg"/><Relationship Id="rId20" Type="http://schemas.openxmlformats.org/officeDocument/2006/relationships/image" Target="../media/image20.jpeg"/><Relationship Id="rId41" Type="http://schemas.openxmlformats.org/officeDocument/2006/relationships/image" Target="../media/image41.jpeg"/><Relationship Id="rId54" Type="http://schemas.openxmlformats.org/officeDocument/2006/relationships/image" Target="../media/image54.jpeg"/><Relationship Id="rId62" Type="http://schemas.openxmlformats.org/officeDocument/2006/relationships/image" Target="../media/image62.jpe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jpeg"/><Relationship Id="rId10" Type="http://schemas.openxmlformats.org/officeDocument/2006/relationships/image" Target="../media/image10.png"/><Relationship Id="rId31" Type="http://schemas.openxmlformats.org/officeDocument/2006/relationships/image" Target="../media/image31.jpeg"/><Relationship Id="rId44" Type="http://schemas.openxmlformats.org/officeDocument/2006/relationships/image" Target="../media/image44.jpeg"/><Relationship Id="rId52" Type="http://schemas.openxmlformats.org/officeDocument/2006/relationships/image" Target="../media/image52.jpeg"/><Relationship Id="rId60" Type="http://schemas.openxmlformats.org/officeDocument/2006/relationships/image" Target="../media/image60.png"/><Relationship Id="rId65" Type="http://schemas.openxmlformats.org/officeDocument/2006/relationships/image" Target="../media/image65.jpeg"/><Relationship Id="rId4" Type="http://schemas.openxmlformats.org/officeDocument/2006/relationships/image" Target="../media/image4.jpeg"/><Relationship Id="rId9" Type="http://schemas.openxmlformats.org/officeDocument/2006/relationships/image" Target="../media/image9.pn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jpeg"/></Relationships>
</file>

<file path=xl/drawings/drawing1.xml><?xml version="1.0" encoding="utf-8"?>
<xdr:wsDr xmlns:xdr="http://schemas.openxmlformats.org/drawingml/2006/spreadsheetDrawing" xmlns:a="http://schemas.openxmlformats.org/drawingml/2006/main">
  <xdr:twoCellAnchor editAs="oneCell">
    <xdr:from>
      <xdr:col>3</xdr:col>
      <xdr:colOff>219074</xdr:colOff>
      <xdr:row>9</xdr:row>
      <xdr:rowOff>133349</xdr:rowOff>
    </xdr:from>
    <xdr:to>
      <xdr:col>3</xdr:col>
      <xdr:colOff>2076449</xdr:colOff>
      <xdr:row>9</xdr:row>
      <xdr:rowOff>2074332</xdr:rowOff>
    </xdr:to>
    <xdr:pic>
      <xdr:nvPicPr>
        <xdr:cNvPr id="2" name="Picture 4">
          <a:extLst>
            <a:ext uri="{FF2B5EF4-FFF2-40B4-BE49-F238E27FC236}">
              <a16:creationId xmlns:a16="http://schemas.microsoft.com/office/drawing/2014/main" id="{6B535934-C248-4BA6-901C-13BC49C1A21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896907" y="4546599"/>
          <a:ext cx="1857375" cy="1940983"/>
        </a:xfrm>
        <a:prstGeom prst="rect">
          <a:avLst/>
        </a:prstGeom>
        <a:noFill/>
      </xdr:spPr>
    </xdr:pic>
    <xdr:clientData/>
  </xdr:twoCellAnchor>
  <xdr:twoCellAnchor editAs="oneCell">
    <xdr:from>
      <xdr:col>3</xdr:col>
      <xdr:colOff>65314</xdr:colOff>
      <xdr:row>8</xdr:row>
      <xdr:rowOff>198664</xdr:rowOff>
    </xdr:from>
    <xdr:to>
      <xdr:col>3</xdr:col>
      <xdr:colOff>2036989</xdr:colOff>
      <xdr:row>8</xdr:row>
      <xdr:rowOff>2190750</xdr:rowOff>
    </xdr:to>
    <xdr:pic>
      <xdr:nvPicPr>
        <xdr:cNvPr id="3" name="Picture 1">
          <a:extLst>
            <a:ext uri="{FF2B5EF4-FFF2-40B4-BE49-F238E27FC236}">
              <a16:creationId xmlns:a16="http://schemas.microsoft.com/office/drawing/2014/main" id="{0A7B4358-6BBE-4658-BC5C-D6E6B446119A}"/>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743147" y="2357664"/>
          <a:ext cx="1971675" cy="1992086"/>
        </a:xfrm>
        <a:prstGeom prst="rect">
          <a:avLst/>
        </a:prstGeom>
        <a:noFill/>
      </xdr:spPr>
    </xdr:pic>
    <xdr:clientData/>
  </xdr:twoCellAnchor>
  <xdr:twoCellAnchor editAs="oneCell">
    <xdr:from>
      <xdr:col>3</xdr:col>
      <xdr:colOff>154517</xdr:colOff>
      <xdr:row>13</xdr:row>
      <xdr:rowOff>116416</xdr:rowOff>
    </xdr:from>
    <xdr:to>
      <xdr:col>3</xdr:col>
      <xdr:colOff>2069042</xdr:colOff>
      <xdr:row>13</xdr:row>
      <xdr:rowOff>1926165</xdr:rowOff>
    </xdr:to>
    <xdr:pic>
      <xdr:nvPicPr>
        <xdr:cNvPr id="4" name="Picture 7">
          <a:extLst>
            <a:ext uri="{FF2B5EF4-FFF2-40B4-BE49-F238E27FC236}">
              <a16:creationId xmlns:a16="http://schemas.microsoft.com/office/drawing/2014/main" id="{63496CD1-8A17-4B75-A3F4-E06005B636EF}"/>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r="8027"/>
        <a:stretch/>
      </xdr:blipFill>
      <xdr:spPr bwMode="auto">
        <a:xfrm>
          <a:off x="4832350" y="11662833"/>
          <a:ext cx="1914525" cy="1809749"/>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3</xdr:col>
      <xdr:colOff>142875</xdr:colOff>
      <xdr:row>14</xdr:row>
      <xdr:rowOff>161924</xdr:rowOff>
    </xdr:from>
    <xdr:to>
      <xdr:col>3</xdr:col>
      <xdr:colOff>2028824</xdr:colOff>
      <xdr:row>14</xdr:row>
      <xdr:rowOff>2338917</xdr:rowOff>
    </xdr:to>
    <xdr:pic>
      <xdr:nvPicPr>
        <xdr:cNvPr id="5" name="Picture 10">
          <a:extLst>
            <a:ext uri="{FF2B5EF4-FFF2-40B4-BE49-F238E27FC236}">
              <a16:creationId xmlns:a16="http://schemas.microsoft.com/office/drawing/2014/main" id="{A07A49A9-AAC1-4935-9D4A-F0E220CFAAAE}"/>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5016"/>
        <a:stretch/>
      </xdr:blipFill>
      <xdr:spPr bwMode="auto">
        <a:xfrm>
          <a:off x="4820708" y="13750924"/>
          <a:ext cx="1885949" cy="2176993"/>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3</xdr:col>
      <xdr:colOff>123825</xdr:colOff>
      <xdr:row>16</xdr:row>
      <xdr:rowOff>105833</xdr:rowOff>
    </xdr:from>
    <xdr:to>
      <xdr:col>3</xdr:col>
      <xdr:colOff>2095500</xdr:colOff>
      <xdr:row>16</xdr:row>
      <xdr:rowOff>1894417</xdr:rowOff>
    </xdr:to>
    <xdr:pic>
      <xdr:nvPicPr>
        <xdr:cNvPr id="6" name="Picture 1">
          <a:extLst>
            <a:ext uri="{FF2B5EF4-FFF2-40B4-BE49-F238E27FC236}">
              <a16:creationId xmlns:a16="http://schemas.microsoft.com/office/drawing/2014/main" id="{E0670A47-7C02-40C9-BEFD-A63353C8004E}"/>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801658" y="16488833"/>
          <a:ext cx="1971675" cy="1788584"/>
        </a:xfrm>
        <a:prstGeom prst="rect">
          <a:avLst/>
        </a:prstGeom>
      </xdr:spPr>
    </xdr:pic>
    <xdr:clientData/>
  </xdr:twoCellAnchor>
  <xdr:twoCellAnchor editAs="oneCell">
    <xdr:from>
      <xdr:col>3</xdr:col>
      <xdr:colOff>158750</xdr:colOff>
      <xdr:row>21</xdr:row>
      <xdr:rowOff>128057</xdr:rowOff>
    </xdr:from>
    <xdr:to>
      <xdr:col>3</xdr:col>
      <xdr:colOff>1949450</xdr:colOff>
      <xdr:row>21</xdr:row>
      <xdr:rowOff>2370666</xdr:rowOff>
    </xdr:to>
    <xdr:pic>
      <xdr:nvPicPr>
        <xdr:cNvPr id="7" name="Picture 82">
          <a:extLst>
            <a:ext uri="{FF2B5EF4-FFF2-40B4-BE49-F238E27FC236}">
              <a16:creationId xmlns:a16="http://schemas.microsoft.com/office/drawing/2014/main" id="{0B4F878D-CBFA-4546-8F4E-294F81E664BB}"/>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4836583" y="25506890"/>
          <a:ext cx="1790700" cy="2242609"/>
        </a:xfrm>
        <a:prstGeom prst="rect">
          <a:avLst/>
        </a:prstGeom>
        <a:noFill/>
      </xdr:spPr>
    </xdr:pic>
    <xdr:clientData/>
  </xdr:twoCellAnchor>
  <xdr:twoCellAnchor editAs="oneCell">
    <xdr:from>
      <xdr:col>3</xdr:col>
      <xdr:colOff>171450</xdr:colOff>
      <xdr:row>11</xdr:row>
      <xdr:rowOff>123824</xdr:rowOff>
    </xdr:from>
    <xdr:to>
      <xdr:col>3</xdr:col>
      <xdr:colOff>2095500</xdr:colOff>
      <xdr:row>11</xdr:row>
      <xdr:rowOff>2137833</xdr:rowOff>
    </xdr:to>
    <xdr:pic>
      <xdr:nvPicPr>
        <xdr:cNvPr id="8" name="Picture 5">
          <a:extLst>
            <a:ext uri="{FF2B5EF4-FFF2-40B4-BE49-F238E27FC236}">
              <a16:creationId xmlns:a16="http://schemas.microsoft.com/office/drawing/2014/main" id="{77309B4E-F52E-4663-B64B-C5E07A16B45D}"/>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849283" y="7267574"/>
          <a:ext cx="1924050" cy="2014009"/>
        </a:xfrm>
        <a:prstGeom prst="rect">
          <a:avLst/>
        </a:prstGeom>
        <a:noFill/>
      </xdr:spPr>
    </xdr:pic>
    <xdr:clientData/>
  </xdr:twoCellAnchor>
  <xdr:twoCellAnchor editAs="oneCell">
    <xdr:from>
      <xdr:col>3</xdr:col>
      <xdr:colOff>104775</xdr:colOff>
      <xdr:row>17</xdr:row>
      <xdr:rowOff>171449</xdr:rowOff>
    </xdr:from>
    <xdr:to>
      <xdr:col>3</xdr:col>
      <xdr:colOff>2062480</xdr:colOff>
      <xdr:row>17</xdr:row>
      <xdr:rowOff>2021416</xdr:rowOff>
    </xdr:to>
    <xdr:pic>
      <xdr:nvPicPr>
        <xdr:cNvPr id="9" name="Picture 14">
          <a:extLst>
            <a:ext uri="{FF2B5EF4-FFF2-40B4-BE49-F238E27FC236}">
              <a16:creationId xmlns:a16="http://schemas.microsoft.com/office/drawing/2014/main" id="{65DC4DB7-7F01-47D9-A79D-5905CE24E035}"/>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4782608" y="18491199"/>
          <a:ext cx="1957705" cy="1849967"/>
        </a:xfrm>
        <a:prstGeom prst="rect">
          <a:avLst/>
        </a:prstGeom>
        <a:noFill/>
      </xdr:spPr>
    </xdr:pic>
    <xdr:clientData/>
  </xdr:twoCellAnchor>
  <xdr:twoCellAnchor editAs="oneCell">
    <xdr:from>
      <xdr:col>3</xdr:col>
      <xdr:colOff>152400</xdr:colOff>
      <xdr:row>18</xdr:row>
      <xdr:rowOff>76199</xdr:rowOff>
    </xdr:from>
    <xdr:to>
      <xdr:col>3</xdr:col>
      <xdr:colOff>2028825</xdr:colOff>
      <xdr:row>18</xdr:row>
      <xdr:rowOff>2264832</xdr:rowOff>
    </xdr:to>
    <xdr:pic>
      <xdr:nvPicPr>
        <xdr:cNvPr id="10" name="Picture 16">
          <a:extLst>
            <a:ext uri="{FF2B5EF4-FFF2-40B4-BE49-F238E27FC236}">
              <a16:creationId xmlns:a16="http://schemas.microsoft.com/office/drawing/2014/main" id="{4508B5A0-14EB-4FF0-8434-39885F613AC6}"/>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5729"/>
        <a:stretch/>
      </xdr:blipFill>
      <xdr:spPr bwMode="auto">
        <a:xfrm>
          <a:off x="4830233" y="20544366"/>
          <a:ext cx="1876425" cy="2188633"/>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3</xdr:col>
      <xdr:colOff>114300</xdr:colOff>
      <xdr:row>19</xdr:row>
      <xdr:rowOff>161924</xdr:rowOff>
    </xdr:from>
    <xdr:to>
      <xdr:col>3</xdr:col>
      <xdr:colOff>2105481</xdr:colOff>
      <xdr:row>19</xdr:row>
      <xdr:rowOff>2137833</xdr:rowOff>
    </xdr:to>
    <xdr:pic>
      <xdr:nvPicPr>
        <xdr:cNvPr id="11" name="Picture 81">
          <a:extLst>
            <a:ext uri="{FF2B5EF4-FFF2-40B4-BE49-F238E27FC236}">
              <a16:creationId xmlns:a16="http://schemas.microsoft.com/office/drawing/2014/main" id="{A0984C5A-2B46-433A-8F35-BBB31B1E1622}"/>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792133" y="22947841"/>
          <a:ext cx="1991181" cy="1975909"/>
        </a:xfrm>
        <a:prstGeom prst="rect">
          <a:avLst/>
        </a:prstGeom>
        <a:noFill/>
      </xdr:spPr>
    </xdr:pic>
    <xdr:clientData/>
  </xdr:twoCellAnchor>
  <xdr:twoCellAnchor editAs="oneCell">
    <xdr:from>
      <xdr:col>3</xdr:col>
      <xdr:colOff>95250</xdr:colOff>
      <xdr:row>22</xdr:row>
      <xdr:rowOff>133350</xdr:rowOff>
    </xdr:from>
    <xdr:to>
      <xdr:col>3</xdr:col>
      <xdr:colOff>1905000</xdr:colOff>
      <xdr:row>22</xdr:row>
      <xdr:rowOff>2413000</xdr:rowOff>
    </xdr:to>
    <xdr:pic>
      <xdr:nvPicPr>
        <xdr:cNvPr id="12" name="Picture 28">
          <a:extLst>
            <a:ext uri="{FF2B5EF4-FFF2-40B4-BE49-F238E27FC236}">
              <a16:creationId xmlns:a16="http://schemas.microsoft.com/office/drawing/2014/main" id="{361D0C9F-DABF-4584-918B-A9BB8952B50D}"/>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2867"/>
        <a:stretch/>
      </xdr:blipFill>
      <xdr:spPr bwMode="auto">
        <a:xfrm>
          <a:off x="4773083" y="28031017"/>
          <a:ext cx="1809750" cy="227965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3</xdr:col>
      <xdr:colOff>180974</xdr:colOff>
      <xdr:row>23</xdr:row>
      <xdr:rowOff>152400</xdr:rowOff>
    </xdr:from>
    <xdr:to>
      <xdr:col>3</xdr:col>
      <xdr:colOff>2106084</xdr:colOff>
      <xdr:row>23</xdr:row>
      <xdr:rowOff>2338917</xdr:rowOff>
    </xdr:to>
    <xdr:pic>
      <xdr:nvPicPr>
        <xdr:cNvPr id="13" name="Picture 89">
          <a:extLst>
            <a:ext uri="{FF2B5EF4-FFF2-40B4-BE49-F238E27FC236}">
              <a16:creationId xmlns:a16="http://schemas.microsoft.com/office/drawing/2014/main" id="{DC05A96A-1527-4DE6-AEAB-61C3FFAF24D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4858807" y="30611233"/>
          <a:ext cx="1925110" cy="2186517"/>
        </a:xfrm>
        <a:prstGeom prst="rect">
          <a:avLst/>
        </a:prstGeom>
        <a:noFill/>
      </xdr:spPr>
    </xdr:pic>
    <xdr:clientData/>
  </xdr:twoCellAnchor>
  <xdr:twoCellAnchor editAs="oneCell">
    <xdr:from>
      <xdr:col>3</xdr:col>
      <xdr:colOff>200025</xdr:colOff>
      <xdr:row>25</xdr:row>
      <xdr:rowOff>123825</xdr:rowOff>
    </xdr:from>
    <xdr:to>
      <xdr:col>3</xdr:col>
      <xdr:colOff>1990725</xdr:colOff>
      <xdr:row>25</xdr:row>
      <xdr:rowOff>1420411</xdr:rowOff>
    </xdr:to>
    <xdr:pic>
      <xdr:nvPicPr>
        <xdr:cNvPr id="14" name="Picture 43">
          <a:extLst>
            <a:ext uri="{FF2B5EF4-FFF2-40B4-BE49-F238E27FC236}">
              <a16:creationId xmlns:a16="http://schemas.microsoft.com/office/drawing/2014/main" id="{EC8AE7D3-2158-4709-AB25-257507532CA2}"/>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23292"/>
        <a:stretch/>
      </xdr:blipFill>
      <xdr:spPr bwMode="auto">
        <a:xfrm>
          <a:off x="6715125" y="29032200"/>
          <a:ext cx="1790700" cy="1296586"/>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3</xdr:col>
      <xdr:colOff>228600</xdr:colOff>
      <xdr:row>26</xdr:row>
      <xdr:rowOff>133350</xdr:rowOff>
    </xdr:from>
    <xdr:to>
      <xdr:col>3</xdr:col>
      <xdr:colOff>1962150</xdr:colOff>
      <xdr:row>26</xdr:row>
      <xdr:rowOff>1883833</xdr:rowOff>
    </xdr:to>
    <xdr:pic>
      <xdr:nvPicPr>
        <xdr:cNvPr id="15" name="Picture 1">
          <a:extLst>
            <a:ext uri="{FF2B5EF4-FFF2-40B4-BE49-F238E27FC236}">
              <a16:creationId xmlns:a16="http://schemas.microsoft.com/office/drawing/2014/main" id="{C6AF9AE4-BACD-4E6C-8D2D-EFA6B0743ABC}"/>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4906433" y="34889017"/>
          <a:ext cx="1733550" cy="1750483"/>
        </a:xfrm>
        <a:prstGeom prst="rect">
          <a:avLst/>
        </a:prstGeom>
      </xdr:spPr>
    </xdr:pic>
    <xdr:clientData/>
  </xdr:twoCellAnchor>
  <xdr:twoCellAnchor editAs="oneCell">
    <xdr:from>
      <xdr:col>3</xdr:col>
      <xdr:colOff>89958</xdr:colOff>
      <xdr:row>28</xdr:row>
      <xdr:rowOff>84666</xdr:rowOff>
    </xdr:from>
    <xdr:to>
      <xdr:col>3</xdr:col>
      <xdr:colOff>2142188</xdr:colOff>
      <xdr:row>28</xdr:row>
      <xdr:rowOff>2434165</xdr:rowOff>
    </xdr:to>
    <xdr:pic>
      <xdr:nvPicPr>
        <xdr:cNvPr id="16" name="Picture 53">
          <a:extLst>
            <a:ext uri="{FF2B5EF4-FFF2-40B4-BE49-F238E27FC236}">
              <a16:creationId xmlns:a16="http://schemas.microsoft.com/office/drawing/2014/main" id="{D7D08704-3351-434A-BF61-4BE5F84B8F14}"/>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767791" y="37189833"/>
          <a:ext cx="2052230" cy="2349499"/>
        </a:xfrm>
        <a:prstGeom prst="rect">
          <a:avLst/>
        </a:prstGeom>
        <a:noFill/>
      </xdr:spPr>
    </xdr:pic>
    <xdr:clientData/>
  </xdr:twoCellAnchor>
  <xdr:twoCellAnchor editAs="oneCell">
    <xdr:from>
      <xdr:col>3</xdr:col>
      <xdr:colOff>129117</xdr:colOff>
      <xdr:row>29</xdr:row>
      <xdr:rowOff>77258</xdr:rowOff>
    </xdr:from>
    <xdr:to>
      <xdr:col>3</xdr:col>
      <xdr:colOff>2060503</xdr:colOff>
      <xdr:row>29</xdr:row>
      <xdr:rowOff>2296584</xdr:rowOff>
    </xdr:to>
    <xdr:pic>
      <xdr:nvPicPr>
        <xdr:cNvPr id="17" name="Picture 54">
          <a:extLst>
            <a:ext uri="{FF2B5EF4-FFF2-40B4-BE49-F238E27FC236}">
              <a16:creationId xmlns:a16="http://schemas.microsoft.com/office/drawing/2014/main" id="{4F39BC37-9151-48CA-97A6-41B5DF34456E}"/>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4806950" y="39680091"/>
          <a:ext cx="1931386" cy="2219326"/>
        </a:xfrm>
        <a:prstGeom prst="rect">
          <a:avLst/>
        </a:prstGeom>
        <a:noFill/>
      </xdr:spPr>
    </xdr:pic>
    <xdr:clientData/>
  </xdr:twoCellAnchor>
  <xdr:twoCellAnchor editAs="oneCell">
    <xdr:from>
      <xdr:col>3</xdr:col>
      <xdr:colOff>65616</xdr:colOff>
      <xdr:row>30</xdr:row>
      <xdr:rowOff>38100</xdr:rowOff>
    </xdr:from>
    <xdr:to>
      <xdr:col>3</xdr:col>
      <xdr:colOff>2077101</xdr:colOff>
      <xdr:row>30</xdr:row>
      <xdr:rowOff>2328333</xdr:rowOff>
    </xdr:to>
    <xdr:pic>
      <xdr:nvPicPr>
        <xdr:cNvPr id="18" name="Picture 55">
          <a:extLst>
            <a:ext uri="{FF2B5EF4-FFF2-40B4-BE49-F238E27FC236}">
              <a16:creationId xmlns:a16="http://schemas.microsoft.com/office/drawing/2014/main" id="{C5AA0091-7436-407A-AC1B-7BE341EA9AC5}"/>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4743449" y="42043350"/>
          <a:ext cx="2011485" cy="2290233"/>
        </a:xfrm>
        <a:prstGeom prst="rect">
          <a:avLst/>
        </a:prstGeom>
        <a:noFill/>
      </xdr:spPr>
    </xdr:pic>
    <xdr:clientData/>
  </xdr:twoCellAnchor>
  <xdr:twoCellAnchor editAs="oneCell">
    <xdr:from>
      <xdr:col>3</xdr:col>
      <xdr:colOff>38100</xdr:colOff>
      <xdr:row>31</xdr:row>
      <xdr:rowOff>79374</xdr:rowOff>
    </xdr:from>
    <xdr:to>
      <xdr:col>3</xdr:col>
      <xdr:colOff>2028900</xdr:colOff>
      <xdr:row>31</xdr:row>
      <xdr:rowOff>2423583</xdr:rowOff>
    </xdr:to>
    <xdr:pic>
      <xdr:nvPicPr>
        <xdr:cNvPr id="19" name="Picture 57">
          <a:extLst>
            <a:ext uri="{FF2B5EF4-FFF2-40B4-BE49-F238E27FC236}">
              <a16:creationId xmlns:a16="http://schemas.microsoft.com/office/drawing/2014/main" id="{4DA1CE9D-C1D4-46E5-8523-91591F960E15}"/>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715933" y="44518791"/>
          <a:ext cx="1990800" cy="2344209"/>
        </a:xfrm>
        <a:prstGeom prst="rect">
          <a:avLst/>
        </a:prstGeom>
        <a:noFill/>
      </xdr:spPr>
    </xdr:pic>
    <xdr:clientData/>
  </xdr:twoCellAnchor>
  <xdr:twoCellAnchor editAs="oneCell">
    <xdr:from>
      <xdr:col>3</xdr:col>
      <xdr:colOff>152401</xdr:colOff>
      <xdr:row>32</xdr:row>
      <xdr:rowOff>171449</xdr:rowOff>
    </xdr:from>
    <xdr:to>
      <xdr:col>3</xdr:col>
      <xdr:colOff>2095501</xdr:colOff>
      <xdr:row>32</xdr:row>
      <xdr:rowOff>2370666</xdr:rowOff>
    </xdr:to>
    <xdr:pic>
      <xdr:nvPicPr>
        <xdr:cNvPr id="20" name="Picture 92">
          <a:extLst>
            <a:ext uri="{FF2B5EF4-FFF2-40B4-BE49-F238E27FC236}">
              <a16:creationId xmlns:a16="http://schemas.microsoft.com/office/drawing/2014/main" id="{E60D8EA0-08E8-4279-9994-C650CAFD0FC5}"/>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4830234" y="47119116"/>
          <a:ext cx="1943100" cy="2199217"/>
        </a:xfrm>
        <a:prstGeom prst="rect">
          <a:avLst/>
        </a:prstGeom>
        <a:noFill/>
      </xdr:spPr>
    </xdr:pic>
    <xdr:clientData/>
  </xdr:twoCellAnchor>
  <xdr:twoCellAnchor editAs="oneCell">
    <xdr:from>
      <xdr:col>3</xdr:col>
      <xdr:colOff>180974</xdr:colOff>
      <xdr:row>33</xdr:row>
      <xdr:rowOff>47624</xdr:rowOff>
    </xdr:from>
    <xdr:to>
      <xdr:col>3</xdr:col>
      <xdr:colOff>2095500</xdr:colOff>
      <xdr:row>33</xdr:row>
      <xdr:rowOff>2338915</xdr:rowOff>
    </xdr:to>
    <xdr:pic>
      <xdr:nvPicPr>
        <xdr:cNvPr id="21" name="Picture 1">
          <a:extLst>
            <a:ext uri="{FF2B5EF4-FFF2-40B4-BE49-F238E27FC236}">
              <a16:creationId xmlns:a16="http://schemas.microsoft.com/office/drawing/2014/main" id="{332D2149-3A0F-46AD-B289-A8AF5F180B37}"/>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4858807" y="49440041"/>
          <a:ext cx="1914526" cy="2291291"/>
        </a:xfrm>
        <a:prstGeom prst="rect">
          <a:avLst/>
        </a:prstGeom>
      </xdr:spPr>
    </xdr:pic>
    <xdr:clientData/>
  </xdr:twoCellAnchor>
  <xdr:twoCellAnchor editAs="oneCell">
    <xdr:from>
      <xdr:col>3</xdr:col>
      <xdr:colOff>154517</xdr:colOff>
      <xdr:row>34</xdr:row>
      <xdr:rowOff>66675</xdr:rowOff>
    </xdr:from>
    <xdr:to>
      <xdr:col>3</xdr:col>
      <xdr:colOff>2074333</xdr:colOff>
      <xdr:row>34</xdr:row>
      <xdr:rowOff>2484533</xdr:rowOff>
    </xdr:to>
    <xdr:pic>
      <xdr:nvPicPr>
        <xdr:cNvPr id="22" name="Picture 61">
          <a:extLst>
            <a:ext uri="{FF2B5EF4-FFF2-40B4-BE49-F238E27FC236}">
              <a16:creationId xmlns:a16="http://schemas.microsoft.com/office/drawing/2014/main" id="{0AC4183C-1313-4993-A627-0DC6B970A603}"/>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4830948" y="53842759"/>
          <a:ext cx="1919816" cy="2417858"/>
        </a:xfrm>
        <a:prstGeom prst="rect">
          <a:avLst/>
        </a:prstGeom>
        <a:noFill/>
      </xdr:spPr>
    </xdr:pic>
    <xdr:clientData/>
  </xdr:twoCellAnchor>
  <xdr:twoCellAnchor editAs="oneCell">
    <xdr:from>
      <xdr:col>3</xdr:col>
      <xdr:colOff>84667</xdr:colOff>
      <xdr:row>35</xdr:row>
      <xdr:rowOff>57150</xdr:rowOff>
    </xdr:from>
    <xdr:to>
      <xdr:col>3</xdr:col>
      <xdr:colOff>2063750</xdr:colOff>
      <xdr:row>35</xdr:row>
      <xdr:rowOff>2696837</xdr:rowOff>
    </xdr:to>
    <xdr:pic>
      <xdr:nvPicPr>
        <xdr:cNvPr id="23" name="Picture 63">
          <a:extLst>
            <a:ext uri="{FF2B5EF4-FFF2-40B4-BE49-F238E27FC236}">
              <a16:creationId xmlns:a16="http://schemas.microsoft.com/office/drawing/2014/main" id="{559B6E4A-A96A-434F-907D-73DEBD8F381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4761098" y="56507120"/>
          <a:ext cx="1979083" cy="2639687"/>
        </a:xfrm>
        <a:prstGeom prst="rect">
          <a:avLst/>
        </a:prstGeom>
        <a:noFill/>
      </xdr:spPr>
    </xdr:pic>
    <xdr:clientData/>
  </xdr:twoCellAnchor>
  <xdr:twoCellAnchor editAs="oneCell">
    <xdr:from>
      <xdr:col>3</xdr:col>
      <xdr:colOff>105835</xdr:colOff>
      <xdr:row>37</xdr:row>
      <xdr:rowOff>57150</xdr:rowOff>
    </xdr:from>
    <xdr:to>
      <xdr:col>3</xdr:col>
      <xdr:colOff>2032001</xdr:colOff>
      <xdr:row>37</xdr:row>
      <xdr:rowOff>2610768</xdr:rowOff>
    </xdr:to>
    <xdr:pic>
      <xdr:nvPicPr>
        <xdr:cNvPr id="24" name="Picture 65">
          <a:extLst>
            <a:ext uri="{FF2B5EF4-FFF2-40B4-BE49-F238E27FC236}">
              <a16:creationId xmlns:a16="http://schemas.microsoft.com/office/drawing/2014/main" id="{22D27B72-369D-4B5C-BEAB-E0ED2F94A3C4}"/>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4782266" y="59817918"/>
          <a:ext cx="1926166" cy="2553618"/>
        </a:xfrm>
        <a:prstGeom prst="rect">
          <a:avLst/>
        </a:prstGeom>
        <a:noFill/>
      </xdr:spPr>
    </xdr:pic>
    <xdr:clientData/>
  </xdr:twoCellAnchor>
  <xdr:twoCellAnchor editAs="oneCell">
    <xdr:from>
      <xdr:col>3</xdr:col>
      <xdr:colOff>42334</xdr:colOff>
      <xdr:row>39</xdr:row>
      <xdr:rowOff>114299</xdr:rowOff>
    </xdr:from>
    <xdr:to>
      <xdr:col>3</xdr:col>
      <xdr:colOff>2010833</xdr:colOff>
      <xdr:row>39</xdr:row>
      <xdr:rowOff>2328333</xdr:rowOff>
    </xdr:to>
    <xdr:pic>
      <xdr:nvPicPr>
        <xdr:cNvPr id="25" name="Picture 64">
          <a:extLst>
            <a:ext uri="{FF2B5EF4-FFF2-40B4-BE49-F238E27FC236}">
              <a16:creationId xmlns:a16="http://schemas.microsoft.com/office/drawing/2014/main" id="{506EC432-7583-4D07-8D3F-98CD9DBE3064}"/>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720167" y="62460716"/>
          <a:ext cx="1968499" cy="2214034"/>
        </a:xfrm>
        <a:prstGeom prst="rect">
          <a:avLst/>
        </a:prstGeom>
        <a:noFill/>
      </xdr:spPr>
    </xdr:pic>
    <xdr:clientData/>
  </xdr:twoCellAnchor>
  <xdr:twoCellAnchor editAs="oneCell">
    <xdr:from>
      <xdr:col>3</xdr:col>
      <xdr:colOff>52917</xdr:colOff>
      <xdr:row>40</xdr:row>
      <xdr:rowOff>166006</xdr:rowOff>
    </xdr:from>
    <xdr:to>
      <xdr:col>3</xdr:col>
      <xdr:colOff>2148417</xdr:colOff>
      <xdr:row>40</xdr:row>
      <xdr:rowOff>2328334</xdr:rowOff>
    </xdr:to>
    <xdr:pic>
      <xdr:nvPicPr>
        <xdr:cNvPr id="26" name="Picture 66">
          <a:extLst>
            <a:ext uri="{FF2B5EF4-FFF2-40B4-BE49-F238E27FC236}">
              <a16:creationId xmlns:a16="http://schemas.microsoft.com/office/drawing/2014/main" id="{D1BFDD85-D1B1-45D8-976E-112CB61B6729}"/>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r="4878"/>
        <a:stretch/>
      </xdr:blipFill>
      <xdr:spPr bwMode="auto">
        <a:xfrm>
          <a:off x="4730750" y="64978339"/>
          <a:ext cx="2095500" cy="2162328"/>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3</xdr:col>
      <xdr:colOff>201536</xdr:colOff>
      <xdr:row>41</xdr:row>
      <xdr:rowOff>40086</xdr:rowOff>
    </xdr:from>
    <xdr:to>
      <xdr:col>3</xdr:col>
      <xdr:colOff>1947334</xdr:colOff>
      <xdr:row>41</xdr:row>
      <xdr:rowOff>2158999</xdr:rowOff>
    </xdr:to>
    <xdr:pic>
      <xdr:nvPicPr>
        <xdr:cNvPr id="27" name="Picture 1">
          <a:extLst>
            <a:ext uri="{FF2B5EF4-FFF2-40B4-BE49-F238E27FC236}">
              <a16:creationId xmlns:a16="http://schemas.microsoft.com/office/drawing/2014/main" id="{9D8D6569-0A4E-425F-9AD8-5C87C34BFC83}"/>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5803" r="5706"/>
        <a:stretch/>
      </xdr:blipFill>
      <xdr:spPr bwMode="auto">
        <a:xfrm>
          <a:off x="4879369" y="67254836"/>
          <a:ext cx="1745798" cy="2118913"/>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3</xdr:col>
      <xdr:colOff>106891</xdr:colOff>
      <xdr:row>42</xdr:row>
      <xdr:rowOff>73024</xdr:rowOff>
    </xdr:from>
    <xdr:to>
      <xdr:col>3</xdr:col>
      <xdr:colOff>2074332</xdr:colOff>
      <xdr:row>42</xdr:row>
      <xdr:rowOff>2391833</xdr:rowOff>
    </xdr:to>
    <xdr:pic>
      <xdr:nvPicPr>
        <xdr:cNvPr id="28" name="Picture 93">
          <a:extLst>
            <a:ext uri="{FF2B5EF4-FFF2-40B4-BE49-F238E27FC236}">
              <a16:creationId xmlns:a16="http://schemas.microsoft.com/office/drawing/2014/main" id="{515E207B-B9CB-4653-AF9D-38D1A7956624}"/>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4784724" y="69732524"/>
          <a:ext cx="1967441" cy="2318809"/>
        </a:xfrm>
        <a:prstGeom prst="rect">
          <a:avLst/>
        </a:prstGeom>
        <a:noFill/>
      </xdr:spPr>
    </xdr:pic>
    <xdr:clientData/>
  </xdr:twoCellAnchor>
  <xdr:twoCellAnchor editAs="oneCell">
    <xdr:from>
      <xdr:col>3</xdr:col>
      <xdr:colOff>103715</xdr:colOff>
      <xdr:row>43</xdr:row>
      <xdr:rowOff>109008</xdr:rowOff>
    </xdr:from>
    <xdr:to>
      <xdr:col>3</xdr:col>
      <xdr:colOff>2063748</xdr:colOff>
      <xdr:row>43</xdr:row>
      <xdr:rowOff>2391833</xdr:rowOff>
    </xdr:to>
    <xdr:pic>
      <xdr:nvPicPr>
        <xdr:cNvPr id="29" name="Picture 69">
          <a:extLst>
            <a:ext uri="{FF2B5EF4-FFF2-40B4-BE49-F238E27FC236}">
              <a16:creationId xmlns:a16="http://schemas.microsoft.com/office/drawing/2014/main" id="{1733E335-74B7-482D-83AC-77F9D4ADDD98}"/>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4781548" y="72255591"/>
          <a:ext cx="1960033" cy="2282825"/>
        </a:xfrm>
        <a:prstGeom prst="rect">
          <a:avLst/>
        </a:prstGeom>
        <a:noFill/>
      </xdr:spPr>
    </xdr:pic>
    <xdr:clientData/>
  </xdr:twoCellAnchor>
  <xdr:twoCellAnchor editAs="oneCell">
    <xdr:from>
      <xdr:col>3</xdr:col>
      <xdr:colOff>74084</xdr:colOff>
      <xdr:row>45</xdr:row>
      <xdr:rowOff>57149</xdr:rowOff>
    </xdr:from>
    <xdr:to>
      <xdr:col>3</xdr:col>
      <xdr:colOff>2105828</xdr:colOff>
      <xdr:row>45</xdr:row>
      <xdr:rowOff>2582078</xdr:rowOff>
    </xdr:to>
    <xdr:pic>
      <xdr:nvPicPr>
        <xdr:cNvPr id="30" name="Picture 71">
          <a:extLst>
            <a:ext uri="{FF2B5EF4-FFF2-40B4-BE49-F238E27FC236}">
              <a16:creationId xmlns:a16="http://schemas.microsoft.com/office/drawing/2014/main" id="{52DDFD58-D7B4-496B-B98B-225714E04FA4}"/>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4750515" y="78925297"/>
          <a:ext cx="2031744" cy="2524929"/>
        </a:xfrm>
        <a:prstGeom prst="rect">
          <a:avLst/>
        </a:prstGeom>
        <a:noFill/>
      </xdr:spPr>
    </xdr:pic>
    <xdr:clientData/>
  </xdr:twoCellAnchor>
  <xdr:twoCellAnchor editAs="oneCell">
    <xdr:from>
      <xdr:col>3</xdr:col>
      <xdr:colOff>105835</xdr:colOff>
      <xdr:row>46</xdr:row>
      <xdr:rowOff>182032</xdr:rowOff>
    </xdr:from>
    <xdr:to>
      <xdr:col>3</xdr:col>
      <xdr:colOff>2118509</xdr:colOff>
      <xdr:row>46</xdr:row>
      <xdr:rowOff>2476499</xdr:rowOff>
    </xdr:to>
    <xdr:pic>
      <xdr:nvPicPr>
        <xdr:cNvPr id="31" name="Picture 72">
          <a:extLst>
            <a:ext uri="{FF2B5EF4-FFF2-40B4-BE49-F238E27FC236}">
              <a16:creationId xmlns:a16="http://schemas.microsoft.com/office/drawing/2014/main" id="{B4A5FBC2-6EB3-460A-A527-473E79A80413}"/>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4783668" y="77789615"/>
          <a:ext cx="2012674" cy="2294467"/>
        </a:xfrm>
        <a:prstGeom prst="rect">
          <a:avLst/>
        </a:prstGeom>
        <a:noFill/>
      </xdr:spPr>
    </xdr:pic>
    <xdr:clientData/>
  </xdr:twoCellAnchor>
  <xdr:twoCellAnchor editAs="oneCell">
    <xdr:from>
      <xdr:col>3</xdr:col>
      <xdr:colOff>51858</xdr:colOff>
      <xdr:row>47</xdr:row>
      <xdr:rowOff>148459</xdr:rowOff>
    </xdr:from>
    <xdr:to>
      <xdr:col>3</xdr:col>
      <xdr:colOff>2113400</xdr:colOff>
      <xdr:row>47</xdr:row>
      <xdr:rowOff>2508250</xdr:rowOff>
    </xdr:to>
    <xdr:pic>
      <xdr:nvPicPr>
        <xdr:cNvPr id="32" name="Picture 73">
          <a:extLst>
            <a:ext uri="{FF2B5EF4-FFF2-40B4-BE49-F238E27FC236}">
              <a16:creationId xmlns:a16="http://schemas.microsoft.com/office/drawing/2014/main" id="{B3072DF5-25F6-4EA6-BF8E-6D74C832F471}"/>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4729691" y="80338376"/>
          <a:ext cx="2061542" cy="2359791"/>
        </a:xfrm>
        <a:prstGeom prst="rect">
          <a:avLst/>
        </a:prstGeom>
        <a:noFill/>
      </xdr:spPr>
    </xdr:pic>
    <xdr:clientData/>
  </xdr:twoCellAnchor>
  <xdr:twoCellAnchor editAs="oneCell">
    <xdr:from>
      <xdr:col>3</xdr:col>
      <xdr:colOff>31750</xdr:colOff>
      <xdr:row>48</xdr:row>
      <xdr:rowOff>68791</xdr:rowOff>
    </xdr:from>
    <xdr:to>
      <xdr:col>3</xdr:col>
      <xdr:colOff>2051048</xdr:colOff>
      <xdr:row>48</xdr:row>
      <xdr:rowOff>2402416</xdr:rowOff>
    </xdr:to>
    <xdr:pic>
      <xdr:nvPicPr>
        <xdr:cNvPr id="33" name="Picture 74">
          <a:extLst>
            <a:ext uri="{FF2B5EF4-FFF2-40B4-BE49-F238E27FC236}">
              <a16:creationId xmlns:a16="http://schemas.microsoft.com/office/drawing/2014/main" id="{C75051EE-B559-44A6-A6A0-DCD0A4FADC2D}"/>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flipH="1">
          <a:off x="4709583" y="82872791"/>
          <a:ext cx="2019298" cy="2333625"/>
        </a:xfrm>
        <a:prstGeom prst="rect">
          <a:avLst/>
        </a:prstGeom>
        <a:noFill/>
      </xdr:spPr>
    </xdr:pic>
    <xdr:clientData/>
  </xdr:twoCellAnchor>
  <xdr:twoCellAnchor editAs="oneCell">
    <xdr:from>
      <xdr:col>3</xdr:col>
      <xdr:colOff>161925</xdr:colOff>
      <xdr:row>50</xdr:row>
      <xdr:rowOff>57149</xdr:rowOff>
    </xdr:from>
    <xdr:to>
      <xdr:col>3</xdr:col>
      <xdr:colOff>2066924</xdr:colOff>
      <xdr:row>50</xdr:row>
      <xdr:rowOff>2540000</xdr:rowOff>
    </xdr:to>
    <xdr:pic>
      <xdr:nvPicPr>
        <xdr:cNvPr id="34" name="Picture 75">
          <a:extLst>
            <a:ext uri="{FF2B5EF4-FFF2-40B4-BE49-F238E27FC236}">
              <a16:creationId xmlns:a16="http://schemas.microsoft.com/office/drawing/2014/main" id="{7D6A8AED-BDA7-491E-A615-848BA8D3E83D}"/>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4839758" y="87994066"/>
          <a:ext cx="1904999" cy="2482851"/>
        </a:xfrm>
        <a:prstGeom prst="rect">
          <a:avLst/>
        </a:prstGeom>
        <a:noFill/>
      </xdr:spPr>
    </xdr:pic>
    <xdr:clientData/>
  </xdr:twoCellAnchor>
  <xdr:twoCellAnchor editAs="oneCell">
    <xdr:from>
      <xdr:col>3</xdr:col>
      <xdr:colOff>171450</xdr:colOff>
      <xdr:row>51</xdr:row>
      <xdr:rowOff>30895</xdr:rowOff>
    </xdr:from>
    <xdr:to>
      <xdr:col>3</xdr:col>
      <xdr:colOff>2066925</xdr:colOff>
      <xdr:row>51</xdr:row>
      <xdr:rowOff>2434166</xdr:rowOff>
    </xdr:to>
    <xdr:pic>
      <xdr:nvPicPr>
        <xdr:cNvPr id="35" name="Picture 77">
          <a:extLst>
            <a:ext uri="{FF2B5EF4-FFF2-40B4-BE49-F238E27FC236}">
              <a16:creationId xmlns:a16="http://schemas.microsoft.com/office/drawing/2014/main" id="{F4CF7D54-4364-4AE1-8C8B-03F393C4974E}"/>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4849283" y="90634812"/>
          <a:ext cx="1895475" cy="2403271"/>
        </a:xfrm>
        <a:prstGeom prst="rect">
          <a:avLst/>
        </a:prstGeom>
        <a:noFill/>
      </xdr:spPr>
    </xdr:pic>
    <xdr:clientData/>
  </xdr:twoCellAnchor>
  <xdr:twoCellAnchor editAs="oneCell">
    <xdr:from>
      <xdr:col>3</xdr:col>
      <xdr:colOff>114300</xdr:colOff>
      <xdr:row>52</xdr:row>
      <xdr:rowOff>98331</xdr:rowOff>
    </xdr:from>
    <xdr:to>
      <xdr:col>3</xdr:col>
      <xdr:colOff>2028825</xdr:colOff>
      <xdr:row>52</xdr:row>
      <xdr:rowOff>2635250</xdr:rowOff>
    </xdr:to>
    <xdr:pic>
      <xdr:nvPicPr>
        <xdr:cNvPr id="36" name="Picture 79">
          <a:extLst>
            <a:ext uri="{FF2B5EF4-FFF2-40B4-BE49-F238E27FC236}">
              <a16:creationId xmlns:a16="http://schemas.microsoft.com/office/drawing/2014/main" id="{E57F23C5-FA22-46EE-B434-68D6BF9D8DE5}"/>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4792133" y="93252831"/>
          <a:ext cx="1914525" cy="2536919"/>
        </a:xfrm>
        <a:prstGeom prst="rect">
          <a:avLst/>
        </a:prstGeom>
        <a:noFill/>
      </xdr:spPr>
    </xdr:pic>
    <xdr:clientData/>
  </xdr:twoCellAnchor>
  <xdr:twoCellAnchor editAs="oneCell">
    <xdr:from>
      <xdr:col>3</xdr:col>
      <xdr:colOff>123825</xdr:colOff>
      <xdr:row>59</xdr:row>
      <xdr:rowOff>163096</xdr:rowOff>
    </xdr:from>
    <xdr:to>
      <xdr:col>3</xdr:col>
      <xdr:colOff>2000250</xdr:colOff>
      <xdr:row>59</xdr:row>
      <xdr:rowOff>2603500</xdr:rowOff>
    </xdr:to>
    <xdr:pic>
      <xdr:nvPicPr>
        <xdr:cNvPr id="37" name="Picture 1">
          <a:extLst>
            <a:ext uri="{FF2B5EF4-FFF2-40B4-BE49-F238E27FC236}">
              <a16:creationId xmlns:a16="http://schemas.microsoft.com/office/drawing/2014/main" id="{301B697D-E92A-47AB-944B-6B5BA4A8CC68}"/>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4801658" y="97995429"/>
          <a:ext cx="1876425" cy="2440404"/>
        </a:xfrm>
        <a:prstGeom prst="rect">
          <a:avLst/>
        </a:prstGeom>
        <a:noFill/>
      </xdr:spPr>
    </xdr:pic>
    <xdr:clientData/>
  </xdr:twoCellAnchor>
  <xdr:twoCellAnchor editAs="oneCell">
    <xdr:from>
      <xdr:col>3</xdr:col>
      <xdr:colOff>183697</xdr:colOff>
      <xdr:row>60</xdr:row>
      <xdr:rowOff>152400</xdr:rowOff>
    </xdr:from>
    <xdr:to>
      <xdr:col>3</xdr:col>
      <xdr:colOff>2090939</xdr:colOff>
      <xdr:row>60</xdr:row>
      <xdr:rowOff>2444750</xdr:rowOff>
    </xdr:to>
    <xdr:pic>
      <xdr:nvPicPr>
        <xdr:cNvPr id="38" name="Picture 4">
          <a:extLst>
            <a:ext uri="{FF2B5EF4-FFF2-40B4-BE49-F238E27FC236}">
              <a16:creationId xmlns:a16="http://schemas.microsoft.com/office/drawing/2014/main" id="{141539D8-2097-4C2A-8027-CEB64926C317}"/>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4861530" y="100694067"/>
          <a:ext cx="1907242" cy="2292350"/>
        </a:xfrm>
        <a:prstGeom prst="rect">
          <a:avLst/>
        </a:prstGeom>
        <a:noFill/>
      </xdr:spPr>
    </xdr:pic>
    <xdr:clientData/>
  </xdr:twoCellAnchor>
  <xdr:twoCellAnchor editAs="oneCell">
    <xdr:from>
      <xdr:col>3</xdr:col>
      <xdr:colOff>123825</xdr:colOff>
      <xdr:row>61</xdr:row>
      <xdr:rowOff>135178</xdr:rowOff>
    </xdr:from>
    <xdr:to>
      <xdr:col>3</xdr:col>
      <xdr:colOff>2074545</xdr:colOff>
      <xdr:row>61</xdr:row>
      <xdr:rowOff>2561167</xdr:rowOff>
    </xdr:to>
    <xdr:pic>
      <xdr:nvPicPr>
        <xdr:cNvPr id="39" name="Picture 6">
          <a:extLst>
            <a:ext uri="{FF2B5EF4-FFF2-40B4-BE49-F238E27FC236}">
              <a16:creationId xmlns:a16="http://schemas.microsoft.com/office/drawing/2014/main" id="{DB343CFE-6A5C-4134-8B92-1A1232192605}"/>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4801658" y="103269761"/>
          <a:ext cx="1950720" cy="2425989"/>
        </a:xfrm>
        <a:prstGeom prst="rect">
          <a:avLst/>
        </a:prstGeom>
        <a:noFill/>
      </xdr:spPr>
    </xdr:pic>
    <xdr:clientData/>
  </xdr:twoCellAnchor>
  <xdr:twoCellAnchor editAs="oneCell">
    <xdr:from>
      <xdr:col>3</xdr:col>
      <xdr:colOff>85725</xdr:colOff>
      <xdr:row>62</xdr:row>
      <xdr:rowOff>28574</xdr:rowOff>
    </xdr:from>
    <xdr:to>
      <xdr:col>3</xdr:col>
      <xdr:colOff>2066925</xdr:colOff>
      <xdr:row>62</xdr:row>
      <xdr:rowOff>2508249</xdr:rowOff>
    </xdr:to>
    <xdr:pic>
      <xdr:nvPicPr>
        <xdr:cNvPr id="40" name="Picture 8">
          <a:extLst>
            <a:ext uri="{FF2B5EF4-FFF2-40B4-BE49-F238E27FC236}">
              <a16:creationId xmlns:a16="http://schemas.microsoft.com/office/drawing/2014/main" id="{6970B6EE-81B6-4049-9A99-E90B5AAFC993}"/>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4763558" y="105957157"/>
          <a:ext cx="1981200" cy="2479675"/>
        </a:xfrm>
        <a:prstGeom prst="rect">
          <a:avLst/>
        </a:prstGeom>
        <a:noFill/>
      </xdr:spPr>
    </xdr:pic>
    <xdr:clientData/>
  </xdr:twoCellAnchor>
  <xdr:twoCellAnchor editAs="oneCell">
    <xdr:from>
      <xdr:col>3</xdr:col>
      <xdr:colOff>152400</xdr:colOff>
      <xdr:row>63</xdr:row>
      <xdr:rowOff>57151</xdr:rowOff>
    </xdr:from>
    <xdr:to>
      <xdr:col>3</xdr:col>
      <xdr:colOff>2066925</xdr:colOff>
      <xdr:row>63</xdr:row>
      <xdr:rowOff>2645833</xdr:rowOff>
    </xdr:to>
    <xdr:pic>
      <xdr:nvPicPr>
        <xdr:cNvPr id="41" name="Picture 9">
          <a:extLst>
            <a:ext uri="{FF2B5EF4-FFF2-40B4-BE49-F238E27FC236}">
              <a16:creationId xmlns:a16="http://schemas.microsoft.com/office/drawing/2014/main" id="{FEC510ED-6361-40FE-A5BE-9A716BC2BA83}"/>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4830233" y="108599818"/>
          <a:ext cx="1914525" cy="2588682"/>
        </a:xfrm>
        <a:prstGeom prst="rect">
          <a:avLst/>
        </a:prstGeom>
        <a:noFill/>
      </xdr:spPr>
    </xdr:pic>
    <xdr:clientData/>
  </xdr:twoCellAnchor>
  <xdr:twoCellAnchor editAs="oneCell">
    <xdr:from>
      <xdr:col>3</xdr:col>
      <xdr:colOff>228600</xdr:colOff>
      <xdr:row>64</xdr:row>
      <xdr:rowOff>47855</xdr:rowOff>
    </xdr:from>
    <xdr:to>
      <xdr:col>3</xdr:col>
      <xdr:colOff>2066925</xdr:colOff>
      <xdr:row>64</xdr:row>
      <xdr:rowOff>2518834</xdr:rowOff>
    </xdr:to>
    <xdr:pic>
      <xdr:nvPicPr>
        <xdr:cNvPr id="42" name="Picture 11">
          <a:extLst>
            <a:ext uri="{FF2B5EF4-FFF2-40B4-BE49-F238E27FC236}">
              <a16:creationId xmlns:a16="http://schemas.microsoft.com/office/drawing/2014/main" id="{FF5B352D-69E9-40A6-93CE-E4336DF4658D}"/>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4906433" y="111342188"/>
          <a:ext cx="1838325" cy="2470979"/>
        </a:xfrm>
        <a:prstGeom prst="rect">
          <a:avLst/>
        </a:prstGeom>
        <a:noFill/>
      </xdr:spPr>
    </xdr:pic>
    <xdr:clientData/>
  </xdr:twoCellAnchor>
  <xdr:twoCellAnchor editAs="oneCell">
    <xdr:from>
      <xdr:col>3</xdr:col>
      <xdr:colOff>137584</xdr:colOff>
      <xdr:row>65</xdr:row>
      <xdr:rowOff>189546</xdr:rowOff>
    </xdr:from>
    <xdr:to>
      <xdr:col>3</xdr:col>
      <xdr:colOff>2009776</xdr:colOff>
      <xdr:row>65</xdr:row>
      <xdr:rowOff>2539999</xdr:rowOff>
    </xdr:to>
    <xdr:pic>
      <xdr:nvPicPr>
        <xdr:cNvPr id="43" name="Picture 12">
          <a:extLst>
            <a:ext uri="{FF2B5EF4-FFF2-40B4-BE49-F238E27FC236}">
              <a16:creationId xmlns:a16="http://schemas.microsoft.com/office/drawing/2014/main" id="{919699D8-4615-4EAF-BCA4-5318F6FDC58C}"/>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4815417" y="114235546"/>
          <a:ext cx="1872192" cy="2350453"/>
        </a:xfrm>
        <a:prstGeom prst="rect">
          <a:avLst/>
        </a:prstGeom>
        <a:noFill/>
      </xdr:spPr>
    </xdr:pic>
    <xdr:clientData/>
  </xdr:twoCellAnchor>
  <xdr:twoCellAnchor editAs="oneCell">
    <xdr:from>
      <xdr:col>3</xdr:col>
      <xdr:colOff>95251</xdr:colOff>
      <xdr:row>73</xdr:row>
      <xdr:rowOff>50785</xdr:rowOff>
    </xdr:from>
    <xdr:to>
      <xdr:col>3</xdr:col>
      <xdr:colOff>1932215</xdr:colOff>
      <xdr:row>73</xdr:row>
      <xdr:rowOff>2529416</xdr:rowOff>
    </xdr:to>
    <xdr:pic>
      <xdr:nvPicPr>
        <xdr:cNvPr id="44" name="Picture 16">
          <a:extLst>
            <a:ext uri="{FF2B5EF4-FFF2-40B4-BE49-F238E27FC236}">
              <a16:creationId xmlns:a16="http://schemas.microsoft.com/office/drawing/2014/main" id="{D7089E2F-9F74-4275-9119-00ACBF6C1198}"/>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4773084" y="133104452"/>
          <a:ext cx="1836964" cy="2478631"/>
        </a:xfrm>
        <a:prstGeom prst="rect">
          <a:avLst/>
        </a:prstGeom>
        <a:noFill/>
      </xdr:spPr>
    </xdr:pic>
    <xdr:clientData/>
  </xdr:twoCellAnchor>
  <xdr:twoCellAnchor editAs="oneCell">
    <xdr:from>
      <xdr:col>3</xdr:col>
      <xdr:colOff>52917</xdr:colOff>
      <xdr:row>74</xdr:row>
      <xdr:rowOff>68035</xdr:rowOff>
    </xdr:from>
    <xdr:to>
      <xdr:col>3</xdr:col>
      <xdr:colOff>2053167</xdr:colOff>
      <xdr:row>74</xdr:row>
      <xdr:rowOff>2688166</xdr:rowOff>
    </xdr:to>
    <xdr:pic>
      <xdr:nvPicPr>
        <xdr:cNvPr id="45" name="Picture 1">
          <a:extLst>
            <a:ext uri="{FF2B5EF4-FFF2-40B4-BE49-F238E27FC236}">
              <a16:creationId xmlns:a16="http://schemas.microsoft.com/office/drawing/2014/main" id="{6D686A88-93AE-4B48-B8D3-BBC37BAB709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4730750" y="135746368"/>
          <a:ext cx="2000250" cy="2620131"/>
        </a:xfrm>
        <a:prstGeom prst="rect">
          <a:avLst/>
        </a:prstGeom>
        <a:noFill/>
      </xdr:spPr>
    </xdr:pic>
    <xdr:clientData/>
  </xdr:twoCellAnchor>
  <xdr:twoCellAnchor editAs="oneCell">
    <xdr:from>
      <xdr:col>3</xdr:col>
      <xdr:colOff>54428</xdr:colOff>
      <xdr:row>75</xdr:row>
      <xdr:rowOff>95250</xdr:rowOff>
    </xdr:from>
    <xdr:to>
      <xdr:col>3</xdr:col>
      <xdr:colOff>2106748</xdr:colOff>
      <xdr:row>75</xdr:row>
      <xdr:rowOff>2667000</xdr:rowOff>
    </xdr:to>
    <xdr:pic>
      <xdr:nvPicPr>
        <xdr:cNvPr id="46" name="Picture 5">
          <a:extLst>
            <a:ext uri="{FF2B5EF4-FFF2-40B4-BE49-F238E27FC236}">
              <a16:creationId xmlns:a16="http://schemas.microsoft.com/office/drawing/2014/main" id="{E7E9FCE1-DABD-48C6-86F6-C7EC27F568EC}"/>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4732261" y="138578167"/>
          <a:ext cx="2052320" cy="2571750"/>
        </a:xfrm>
        <a:prstGeom prst="rect">
          <a:avLst/>
        </a:prstGeom>
        <a:noFill/>
      </xdr:spPr>
    </xdr:pic>
    <xdr:clientData/>
  </xdr:twoCellAnchor>
  <xdr:twoCellAnchor editAs="oneCell">
    <xdr:from>
      <xdr:col>3</xdr:col>
      <xdr:colOff>95250</xdr:colOff>
      <xdr:row>76</xdr:row>
      <xdr:rowOff>163285</xdr:rowOff>
    </xdr:from>
    <xdr:to>
      <xdr:col>3</xdr:col>
      <xdr:colOff>2030095</xdr:colOff>
      <xdr:row>76</xdr:row>
      <xdr:rowOff>2561166</xdr:rowOff>
    </xdr:to>
    <xdr:pic>
      <xdr:nvPicPr>
        <xdr:cNvPr id="47" name="Picture 7">
          <a:extLst>
            <a:ext uri="{FF2B5EF4-FFF2-40B4-BE49-F238E27FC236}">
              <a16:creationId xmlns:a16="http://schemas.microsoft.com/office/drawing/2014/main" id="{E20CC341-3345-4656-9570-DBB10981247E}"/>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4773083" y="141366118"/>
          <a:ext cx="1934845" cy="2397881"/>
        </a:xfrm>
        <a:prstGeom prst="rect">
          <a:avLst/>
        </a:prstGeom>
        <a:noFill/>
      </xdr:spPr>
    </xdr:pic>
    <xdr:clientData/>
  </xdr:twoCellAnchor>
  <xdr:twoCellAnchor editAs="oneCell">
    <xdr:from>
      <xdr:col>3</xdr:col>
      <xdr:colOff>149677</xdr:colOff>
      <xdr:row>77</xdr:row>
      <xdr:rowOff>81642</xdr:rowOff>
    </xdr:from>
    <xdr:to>
      <xdr:col>3</xdr:col>
      <xdr:colOff>2081892</xdr:colOff>
      <xdr:row>77</xdr:row>
      <xdr:rowOff>2529415</xdr:rowOff>
    </xdr:to>
    <xdr:pic>
      <xdr:nvPicPr>
        <xdr:cNvPr id="48" name="Picture 9">
          <a:extLst>
            <a:ext uri="{FF2B5EF4-FFF2-40B4-BE49-F238E27FC236}">
              <a16:creationId xmlns:a16="http://schemas.microsoft.com/office/drawing/2014/main" id="{F666F055-24D4-4823-AFBA-F9B1E1AF578E}"/>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4827510" y="143993809"/>
          <a:ext cx="1932215" cy="2447773"/>
        </a:xfrm>
        <a:prstGeom prst="rect">
          <a:avLst/>
        </a:prstGeom>
        <a:noFill/>
      </xdr:spPr>
    </xdr:pic>
    <xdr:clientData/>
  </xdr:twoCellAnchor>
  <xdr:twoCellAnchor editAs="oneCell">
    <xdr:from>
      <xdr:col>3</xdr:col>
      <xdr:colOff>122464</xdr:colOff>
      <xdr:row>78</xdr:row>
      <xdr:rowOff>149678</xdr:rowOff>
    </xdr:from>
    <xdr:to>
      <xdr:col>3</xdr:col>
      <xdr:colOff>2083681</xdr:colOff>
      <xdr:row>78</xdr:row>
      <xdr:rowOff>2794000</xdr:rowOff>
    </xdr:to>
    <xdr:pic>
      <xdr:nvPicPr>
        <xdr:cNvPr id="49" name="Picture 10">
          <a:extLst>
            <a:ext uri="{FF2B5EF4-FFF2-40B4-BE49-F238E27FC236}">
              <a16:creationId xmlns:a16="http://schemas.microsoft.com/office/drawing/2014/main" id="{2757D402-4F89-4123-B8AB-AAAD6D7C8673}"/>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4800297" y="146644178"/>
          <a:ext cx="1961217" cy="2644322"/>
        </a:xfrm>
        <a:prstGeom prst="rect">
          <a:avLst/>
        </a:prstGeom>
        <a:noFill/>
      </xdr:spPr>
    </xdr:pic>
    <xdr:clientData/>
  </xdr:twoCellAnchor>
  <xdr:twoCellAnchor editAs="oneCell">
    <xdr:from>
      <xdr:col>3</xdr:col>
      <xdr:colOff>122464</xdr:colOff>
      <xdr:row>79</xdr:row>
      <xdr:rowOff>68034</xdr:rowOff>
    </xdr:from>
    <xdr:to>
      <xdr:col>3</xdr:col>
      <xdr:colOff>2068285</xdr:colOff>
      <xdr:row>79</xdr:row>
      <xdr:rowOff>2762250</xdr:rowOff>
    </xdr:to>
    <xdr:pic>
      <xdr:nvPicPr>
        <xdr:cNvPr id="50" name="Picture 12">
          <a:extLst>
            <a:ext uri="{FF2B5EF4-FFF2-40B4-BE49-F238E27FC236}">
              <a16:creationId xmlns:a16="http://schemas.microsoft.com/office/drawing/2014/main" id="{32C89CF3-7A84-47D7-9522-3B37B675C792}"/>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4800297" y="149409451"/>
          <a:ext cx="1945821" cy="2694216"/>
        </a:xfrm>
        <a:prstGeom prst="rect">
          <a:avLst/>
        </a:prstGeom>
        <a:noFill/>
      </xdr:spPr>
    </xdr:pic>
    <xdr:clientData/>
  </xdr:twoCellAnchor>
  <xdr:twoCellAnchor editAs="oneCell">
    <xdr:from>
      <xdr:col>3</xdr:col>
      <xdr:colOff>81643</xdr:colOff>
      <xdr:row>84</xdr:row>
      <xdr:rowOff>122464</xdr:rowOff>
    </xdr:from>
    <xdr:to>
      <xdr:col>3</xdr:col>
      <xdr:colOff>2051645</xdr:colOff>
      <xdr:row>84</xdr:row>
      <xdr:rowOff>2635250</xdr:rowOff>
    </xdr:to>
    <xdr:pic>
      <xdr:nvPicPr>
        <xdr:cNvPr id="51" name="Picture 14">
          <a:extLst>
            <a:ext uri="{FF2B5EF4-FFF2-40B4-BE49-F238E27FC236}">
              <a16:creationId xmlns:a16="http://schemas.microsoft.com/office/drawing/2014/main" id="{6E8E3059-28AB-47E3-B344-42101B3C65A3}"/>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4759476" y="161634714"/>
          <a:ext cx="1970002" cy="2512786"/>
        </a:xfrm>
        <a:prstGeom prst="rect">
          <a:avLst/>
        </a:prstGeom>
        <a:noFill/>
      </xdr:spPr>
    </xdr:pic>
    <xdr:clientData/>
  </xdr:twoCellAnchor>
  <xdr:twoCellAnchor editAs="oneCell">
    <xdr:from>
      <xdr:col>3</xdr:col>
      <xdr:colOff>108857</xdr:colOff>
      <xdr:row>85</xdr:row>
      <xdr:rowOff>136072</xdr:rowOff>
    </xdr:from>
    <xdr:to>
      <xdr:col>3</xdr:col>
      <xdr:colOff>2054678</xdr:colOff>
      <xdr:row>85</xdr:row>
      <xdr:rowOff>2635250</xdr:rowOff>
    </xdr:to>
    <xdr:pic>
      <xdr:nvPicPr>
        <xdr:cNvPr id="52" name="Picture 15">
          <a:extLst>
            <a:ext uri="{FF2B5EF4-FFF2-40B4-BE49-F238E27FC236}">
              <a16:creationId xmlns:a16="http://schemas.microsoft.com/office/drawing/2014/main" id="{859CBC53-C297-43A3-875C-BFF56CE9E57E}"/>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4786690" y="164463489"/>
          <a:ext cx="1945821" cy="2499178"/>
        </a:xfrm>
        <a:prstGeom prst="rect">
          <a:avLst/>
        </a:prstGeom>
        <a:noFill/>
      </xdr:spPr>
    </xdr:pic>
    <xdr:clientData/>
  </xdr:twoCellAnchor>
  <xdr:twoCellAnchor editAs="oneCell">
    <xdr:from>
      <xdr:col>3</xdr:col>
      <xdr:colOff>116006</xdr:colOff>
      <xdr:row>67</xdr:row>
      <xdr:rowOff>74084</xdr:rowOff>
    </xdr:from>
    <xdr:to>
      <xdr:col>3</xdr:col>
      <xdr:colOff>2067134</xdr:colOff>
      <xdr:row>67</xdr:row>
      <xdr:rowOff>2639457</xdr:rowOff>
    </xdr:to>
    <xdr:pic>
      <xdr:nvPicPr>
        <xdr:cNvPr id="53" name="Picture 3" descr="Primo® 'Wild Rose' - Coral Bells - Heuchera hybrid">
          <a:extLst>
            <a:ext uri="{FF2B5EF4-FFF2-40B4-BE49-F238E27FC236}">
              <a16:creationId xmlns:a16="http://schemas.microsoft.com/office/drawing/2014/main" id="{F215923C-64DE-4D2D-B568-2A1458BD2F0D}"/>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4792437" y="121540786"/>
          <a:ext cx="1951128" cy="25653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212083</xdr:colOff>
      <xdr:row>68</xdr:row>
      <xdr:rowOff>31749</xdr:rowOff>
    </xdr:from>
    <xdr:to>
      <xdr:col>3</xdr:col>
      <xdr:colOff>2122714</xdr:colOff>
      <xdr:row>68</xdr:row>
      <xdr:rowOff>2423582</xdr:rowOff>
    </xdr:to>
    <xdr:pic>
      <xdr:nvPicPr>
        <xdr:cNvPr id="54" name="Picture 63" descr="Heuchera 'Citronelle' (Coral Bells)">
          <a:extLst>
            <a:ext uri="{FF2B5EF4-FFF2-40B4-BE49-F238E27FC236}">
              <a16:creationId xmlns:a16="http://schemas.microsoft.com/office/drawing/2014/main" id="{A8692CA1-8C79-4EFE-947F-BFC51E7059F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4889916" y="119760999"/>
          <a:ext cx="1910631" cy="2391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84667</xdr:colOff>
      <xdr:row>69</xdr:row>
      <xdr:rowOff>63501</xdr:rowOff>
    </xdr:from>
    <xdr:to>
      <xdr:col>3</xdr:col>
      <xdr:colOff>2041072</xdr:colOff>
      <xdr:row>69</xdr:row>
      <xdr:rowOff>2518833</xdr:rowOff>
    </xdr:to>
    <xdr:pic>
      <xdr:nvPicPr>
        <xdr:cNvPr id="55" name="Picture 64" descr="Heuchera Tangerine Wave | Garden Plants | Free UK Delivery">
          <a:extLst>
            <a:ext uri="{FF2B5EF4-FFF2-40B4-BE49-F238E27FC236}">
              <a16:creationId xmlns:a16="http://schemas.microsoft.com/office/drawing/2014/main" id="{EB6C3B56-9EA2-4F92-A200-46A7ED78DCFD}"/>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4762500" y="122322168"/>
          <a:ext cx="1956405" cy="24553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105833</xdr:colOff>
      <xdr:row>70</xdr:row>
      <xdr:rowOff>84667</xdr:rowOff>
    </xdr:from>
    <xdr:to>
      <xdr:col>3</xdr:col>
      <xdr:colOff>2011536</xdr:colOff>
      <xdr:row>70</xdr:row>
      <xdr:rowOff>2677584</xdr:rowOff>
    </xdr:to>
    <xdr:pic>
      <xdr:nvPicPr>
        <xdr:cNvPr id="56" name="Picture 65">
          <a:extLst>
            <a:ext uri="{FF2B5EF4-FFF2-40B4-BE49-F238E27FC236}">
              <a16:creationId xmlns:a16="http://schemas.microsoft.com/office/drawing/2014/main" id="{7E9F2B4E-62E7-49D5-80DC-D85566C183B8}"/>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4783666" y="125031500"/>
          <a:ext cx="1905703" cy="2592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94626</xdr:colOff>
      <xdr:row>71</xdr:row>
      <xdr:rowOff>74084</xdr:rowOff>
    </xdr:from>
    <xdr:to>
      <xdr:col>3</xdr:col>
      <xdr:colOff>2021417</xdr:colOff>
      <xdr:row>71</xdr:row>
      <xdr:rowOff>2444750</xdr:rowOff>
    </xdr:to>
    <xdr:pic>
      <xdr:nvPicPr>
        <xdr:cNvPr id="57" name="Picture 66" descr="Patriot Hosta (Hosta 'Patriot') in Winnipeg Manitoba MB at Ron Paul Garden  Centre">
          <a:extLst>
            <a:ext uri="{FF2B5EF4-FFF2-40B4-BE49-F238E27FC236}">
              <a16:creationId xmlns:a16="http://schemas.microsoft.com/office/drawing/2014/main" id="{8A8FEAF7-A411-40AB-8ABF-360995B46CA3}"/>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4772459" y="127836084"/>
          <a:ext cx="1926791" cy="2370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84666</xdr:colOff>
      <xdr:row>72</xdr:row>
      <xdr:rowOff>78451</xdr:rowOff>
    </xdr:from>
    <xdr:to>
      <xdr:col>3</xdr:col>
      <xdr:colOff>2085251</xdr:colOff>
      <xdr:row>72</xdr:row>
      <xdr:rowOff>2656417</xdr:rowOff>
    </xdr:to>
    <xdr:pic>
      <xdr:nvPicPr>
        <xdr:cNvPr id="58" name="Picture 67" descr="Hostas in my garden, D-E - ViolaAnn">
          <a:extLst>
            <a:ext uri="{FF2B5EF4-FFF2-40B4-BE49-F238E27FC236}">
              <a16:creationId xmlns:a16="http://schemas.microsoft.com/office/drawing/2014/main" id="{BFB24227-42C1-4DA4-AC46-05F202B2E39E}"/>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4762499" y="130391034"/>
          <a:ext cx="2000585" cy="2577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190500</xdr:colOff>
      <xdr:row>86</xdr:row>
      <xdr:rowOff>55563</xdr:rowOff>
    </xdr:from>
    <xdr:to>
      <xdr:col>3</xdr:col>
      <xdr:colOff>1945821</xdr:colOff>
      <xdr:row>86</xdr:row>
      <xdr:rowOff>1807355</xdr:rowOff>
    </xdr:to>
    <xdr:pic>
      <xdr:nvPicPr>
        <xdr:cNvPr id="60" name="Picture 44" descr="Black Forest Rose®">
          <a:extLst>
            <a:ext uri="{FF2B5EF4-FFF2-40B4-BE49-F238E27FC236}">
              <a16:creationId xmlns:a16="http://schemas.microsoft.com/office/drawing/2014/main" id="{0A7BDD58-A951-4188-8B33-C533327DE4AA}"/>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6705600" y="127795338"/>
          <a:ext cx="1755321" cy="17517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185208</xdr:colOff>
      <xdr:row>87</xdr:row>
      <xdr:rowOff>105834</xdr:rowOff>
    </xdr:from>
    <xdr:to>
      <xdr:col>3</xdr:col>
      <xdr:colOff>2058869</xdr:colOff>
      <xdr:row>87</xdr:row>
      <xdr:rowOff>1919785</xdr:rowOff>
    </xdr:to>
    <xdr:pic>
      <xdr:nvPicPr>
        <xdr:cNvPr id="61" name="Picture 45">
          <a:extLst>
            <a:ext uri="{FF2B5EF4-FFF2-40B4-BE49-F238E27FC236}">
              <a16:creationId xmlns:a16="http://schemas.microsoft.com/office/drawing/2014/main" id="{ED75492A-782C-47C5-9B48-F2AC05CAD6B1}"/>
            </a:ext>
          </a:extLst>
        </xdr:cNvPr>
        <xdr:cNvPicPr>
          <a:picLocks noChangeAspect="1"/>
        </xdr:cNvPicPr>
      </xdr:nvPicPr>
      <xdr:blipFill>
        <a:blip xmlns:r="http://schemas.openxmlformats.org/officeDocument/2006/relationships" r:embed="rId59"/>
        <a:stretch>
          <a:fillRect/>
        </a:stretch>
      </xdr:blipFill>
      <xdr:spPr>
        <a:xfrm>
          <a:off x="6700308" y="129798234"/>
          <a:ext cx="1873661" cy="1813951"/>
        </a:xfrm>
        <a:prstGeom prst="rect">
          <a:avLst/>
        </a:prstGeom>
      </xdr:spPr>
    </xdr:pic>
    <xdr:clientData/>
  </xdr:twoCellAnchor>
  <xdr:twoCellAnchor editAs="oneCell">
    <xdr:from>
      <xdr:col>3</xdr:col>
      <xdr:colOff>67469</xdr:colOff>
      <xdr:row>88</xdr:row>
      <xdr:rowOff>71438</xdr:rowOff>
    </xdr:from>
    <xdr:to>
      <xdr:col>3</xdr:col>
      <xdr:colOff>1974008</xdr:colOff>
      <xdr:row>88</xdr:row>
      <xdr:rowOff>1920971</xdr:rowOff>
    </xdr:to>
    <xdr:pic>
      <xdr:nvPicPr>
        <xdr:cNvPr id="62" name="Picture 46">
          <a:extLst>
            <a:ext uri="{FF2B5EF4-FFF2-40B4-BE49-F238E27FC236}">
              <a16:creationId xmlns:a16="http://schemas.microsoft.com/office/drawing/2014/main" id="{4114F0B2-0D4B-4F01-9E8E-F537A4ED0D25}"/>
            </a:ext>
          </a:extLst>
        </xdr:cNvPr>
        <xdr:cNvPicPr>
          <a:picLocks noChangeAspect="1"/>
        </xdr:cNvPicPr>
      </xdr:nvPicPr>
      <xdr:blipFill>
        <a:blip xmlns:r="http://schemas.openxmlformats.org/officeDocument/2006/relationships" r:embed="rId60"/>
        <a:stretch>
          <a:fillRect/>
        </a:stretch>
      </xdr:blipFill>
      <xdr:spPr>
        <a:xfrm>
          <a:off x="6582569" y="131716463"/>
          <a:ext cx="1906539" cy="1849533"/>
        </a:xfrm>
        <a:prstGeom prst="rect">
          <a:avLst/>
        </a:prstGeom>
      </xdr:spPr>
    </xdr:pic>
    <xdr:clientData/>
  </xdr:twoCellAnchor>
  <xdr:twoCellAnchor editAs="oneCell">
    <xdr:from>
      <xdr:col>3</xdr:col>
      <xdr:colOff>174625</xdr:colOff>
      <xdr:row>89</xdr:row>
      <xdr:rowOff>131302</xdr:rowOff>
    </xdr:from>
    <xdr:to>
      <xdr:col>3</xdr:col>
      <xdr:colOff>2000250</xdr:colOff>
      <xdr:row>89</xdr:row>
      <xdr:rowOff>1886244</xdr:rowOff>
    </xdr:to>
    <xdr:pic>
      <xdr:nvPicPr>
        <xdr:cNvPr id="63" name="Picture 47">
          <a:extLst>
            <a:ext uri="{FF2B5EF4-FFF2-40B4-BE49-F238E27FC236}">
              <a16:creationId xmlns:a16="http://schemas.microsoft.com/office/drawing/2014/main" id="{90EBCDEF-D641-4380-893F-F9554A6D49CB}"/>
            </a:ext>
          </a:extLst>
        </xdr:cNvPr>
        <xdr:cNvPicPr>
          <a:picLocks noChangeAspect="1"/>
        </xdr:cNvPicPr>
      </xdr:nvPicPr>
      <xdr:blipFill>
        <a:blip xmlns:r="http://schemas.openxmlformats.org/officeDocument/2006/relationships" r:embed="rId61"/>
        <a:stretch>
          <a:fillRect/>
        </a:stretch>
      </xdr:blipFill>
      <xdr:spPr>
        <a:xfrm>
          <a:off x="6689725" y="133728952"/>
          <a:ext cx="1825625" cy="1754942"/>
        </a:xfrm>
        <a:prstGeom prst="rect">
          <a:avLst/>
        </a:prstGeom>
      </xdr:spPr>
    </xdr:pic>
    <xdr:clientData/>
  </xdr:twoCellAnchor>
  <xdr:twoCellAnchor editAs="oneCell">
    <xdr:from>
      <xdr:col>3</xdr:col>
      <xdr:colOff>74084</xdr:colOff>
      <xdr:row>38</xdr:row>
      <xdr:rowOff>116416</xdr:rowOff>
    </xdr:from>
    <xdr:to>
      <xdr:col>3</xdr:col>
      <xdr:colOff>2074334</xdr:colOff>
      <xdr:row>38</xdr:row>
      <xdr:rowOff>2571750</xdr:rowOff>
    </xdr:to>
    <xdr:pic>
      <xdr:nvPicPr>
        <xdr:cNvPr id="67" name="Рисунок 66">
          <a:extLst>
            <a:ext uri="{FF2B5EF4-FFF2-40B4-BE49-F238E27FC236}">
              <a16:creationId xmlns:a16="http://schemas.microsoft.com/office/drawing/2014/main" id="{0A2264AF-1A8D-6963-DE19-3098CAF06E6D}"/>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4751917" y="59869916"/>
          <a:ext cx="2000250" cy="2455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127000</xdr:colOff>
      <xdr:row>12</xdr:row>
      <xdr:rowOff>211666</xdr:rowOff>
    </xdr:from>
    <xdr:to>
      <xdr:col>3</xdr:col>
      <xdr:colOff>2106083</xdr:colOff>
      <xdr:row>12</xdr:row>
      <xdr:rowOff>2095499</xdr:rowOff>
    </xdr:to>
    <xdr:pic>
      <xdr:nvPicPr>
        <xdr:cNvPr id="68" name="Рисунок 67">
          <a:extLst>
            <a:ext uri="{FF2B5EF4-FFF2-40B4-BE49-F238E27FC236}">
              <a16:creationId xmlns:a16="http://schemas.microsoft.com/office/drawing/2014/main" id="{309628EA-E579-2F45-665C-E3DB13C30832}"/>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4804833" y="9556749"/>
          <a:ext cx="1979083" cy="1883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93902</xdr:colOff>
      <xdr:row>49</xdr:row>
      <xdr:rowOff>137583</xdr:rowOff>
    </xdr:from>
    <xdr:to>
      <xdr:col>3</xdr:col>
      <xdr:colOff>2137163</xdr:colOff>
      <xdr:row>49</xdr:row>
      <xdr:rowOff>2529416</xdr:rowOff>
    </xdr:to>
    <xdr:pic>
      <xdr:nvPicPr>
        <xdr:cNvPr id="69" name="Рисунок 68">
          <a:extLst>
            <a:ext uri="{FF2B5EF4-FFF2-40B4-BE49-F238E27FC236}">
              <a16:creationId xmlns:a16="http://schemas.microsoft.com/office/drawing/2014/main" id="{D4C80E1F-3683-C3C1-E282-465602EBC783}"/>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4771735" y="85449833"/>
          <a:ext cx="2043261" cy="2391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232834</xdr:colOff>
      <xdr:row>80</xdr:row>
      <xdr:rowOff>116417</xdr:rowOff>
    </xdr:from>
    <xdr:to>
      <xdr:col>3</xdr:col>
      <xdr:colOff>2080285</xdr:colOff>
      <xdr:row>80</xdr:row>
      <xdr:rowOff>2275417</xdr:rowOff>
    </xdr:to>
    <xdr:pic>
      <xdr:nvPicPr>
        <xdr:cNvPr id="70" name="Picture 60" descr="Tulip 'Apricot Beauty', Tulipa 'Apricot Beauty, Single Early Tulip 'Apricot Beauty', Single Early Tulips, Spring Bulbs, Spring Flowers, Apricot Tulip">
          <a:extLst>
            <a:ext uri="{FF2B5EF4-FFF2-40B4-BE49-F238E27FC236}">
              <a16:creationId xmlns:a16="http://schemas.microsoft.com/office/drawing/2014/main" id="{28133FF3-9502-4404-ABBA-327E7187A7E2}"/>
            </a:ext>
          </a:extLst>
        </xdr:cNvPr>
        <xdr:cNvPicPr>
          <a:picLocks noChangeAspect="1" noChangeArrowheads="1"/>
        </xdr:cNvPicPr>
      </xdr:nvPicPr>
      <xdr:blipFill rotWithShape="1">
        <a:blip xmlns:r="http://schemas.openxmlformats.org/officeDocument/2006/relationships" r:embed="rId65" cstate="print">
          <a:extLst>
            <a:ext uri="{28A0092B-C50C-407E-A947-70E740481C1C}">
              <a14:useLocalDpi xmlns:a14="http://schemas.microsoft.com/office/drawing/2010/main" val="0"/>
            </a:ext>
          </a:extLst>
        </a:blip>
        <a:srcRect r="29026"/>
        <a:stretch/>
      </xdr:blipFill>
      <xdr:spPr bwMode="auto">
        <a:xfrm>
          <a:off x="4910667" y="152273000"/>
          <a:ext cx="1847451" cy="2159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285750</xdr:colOff>
      <xdr:row>81</xdr:row>
      <xdr:rowOff>63500</xdr:rowOff>
    </xdr:from>
    <xdr:to>
      <xdr:col>3</xdr:col>
      <xdr:colOff>2000250</xdr:colOff>
      <xdr:row>81</xdr:row>
      <xdr:rowOff>2254250</xdr:rowOff>
    </xdr:to>
    <xdr:pic>
      <xdr:nvPicPr>
        <xdr:cNvPr id="71" name="Picture 71" descr="Tulip Oscar">
          <a:extLst>
            <a:ext uri="{FF2B5EF4-FFF2-40B4-BE49-F238E27FC236}">
              <a16:creationId xmlns:a16="http://schemas.microsoft.com/office/drawing/2014/main" id="{38A8496B-C6CA-4E1D-BBE8-44367DED6D34}"/>
            </a:ext>
          </a:extLst>
        </xdr:cNvPr>
        <xdr:cNvPicPr>
          <a:picLocks noChangeAspect="1" noChangeArrowheads="1"/>
        </xdr:cNvPicPr>
      </xdr:nvPicPr>
      <xdr:blipFill rotWithShape="1">
        <a:blip xmlns:r="http://schemas.openxmlformats.org/officeDocument/2006/relationships" r:embed="rId66" cstate="print">
          <a:extLst>
            <a:ext uri="{28A0092B-C50C-407E-A947-70E740481C1C}">
              <a14:useLocalDpi xmlns:a14="http://schemas.microsoft.com/office/drawing/2010/main" val="0"/>
            </a:ext>
          </a:extLst>
        </a:blip>
        <a:srcRect l="11581" r="10247"/>
        <a:stretch/>
      </xdr:blipFill>
      <xdr:spPr bwMode="auto">
        <a:xfrm>
          <a:off x="6805083" y="117210417"/>
          <a:ext cx="1714500" cy="219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201083</xdr:colOff>
      <xdr:row>82</xdr:row>
      <xdr:rowOff>127000</xdr:rowOff>
    </xdr:from>
    <xdr:to>
      <xdr:col>3</xdr:col>
      <xdr:colOff>2110836</xdr:colOff>
      <xdr:row>82</xdr:row>
      <xdr:rowOff>1894416</xdr:rowOff>
    </xdr:to>
    <xdr:pic>
      <xdr:nvPicPr>
        <xdr:cNvPr id="72" name="Picture 62" descr="Tulip Cheers">
          <a:extLst>
            <a:ext uri="{FF2B5EF4-FFF2-40B4-BE49-F238E27FC236}">
              <a16:creationId xmlns:a16="http://schemas.microsoft.com/office/drawing/2014/main" id="{1B8071B5-E1DD-4F86-AE45-105AF88DB2F7}"/>
            </a:ext>
          </a:extLst>
        </xdr:cNvPr>
        <xdr:cNvPicPr>
          <a:picLocks noChangeAspect="1" noChangeArrowheads="1"/>
        </xdr:cNvPicPr>
      </xdr:nvPicPr>
      <xdr:blipFill rotWithShape="1">
        <a:blip xmlns:r="http://schemas.openxmlformats.org/officeDocument/2006/relationships" r:embed="rId67" cstate="print">
          <a:extLst>
            <a:ext uri="{28A0092B-C50C-407E-A947-70E740481C1C}">
              <a14:useLocalDpi xmlns:a14="http://schemas.microsoft.com/office/drawing/2010/main" val="0"/>
            </a:ext>
          </a:extLst>
        </a:blip>
        <a:srcRect l="9060" r="7701" b="5598"/>
        <a:stretch/>
      </xdr:blipFill>
      <xdr:spPr bwMode="auto">
        <a:xfrm>
          <a:off x="4878916" y="156961417"/>
          <a:ext cx="1909753" cy="17674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148166</xdr:colOff>
      <xdr:row>83</xdr:row>
      <xdr:rowOff>158750</xdr:rowOff>
    </xdr:from>
    <xdr:to>
      <xdr:col>3</xdr:col>
      <xdr:colOff>2111375</xdr:colOff>
      <xdr:row>83</xdr:row>
      <xdr:rowOff>1672167</xdr:rowOff>
    </xdr:to>
    <xdr:pic>
      <xdr:nvPicPr>
        <xdr:cNvPr id="73" name="Picture 72" descr="Tulip Purple Prince">
          <a:extLst>
            <a:ext uri="{FF2B5EF4-FFF2-40B4-BE49-F238E27FC236}">
              <a16:creationId xmlns:a16="http://schemas.microsoft.com/office/drawing/2014/main" id="{7731DD5A-05A0-4F14-B46A-AB25745C421D}"/>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4825999" y="159046333"/>
          <a:ext cx="1963209" cy="1513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Стандартная">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CF65BB-953B-4D4D-892D-2DCDF4927D32}">
  <sheetPr>
    <pageSetUpPr fitToPage="1"/>
  </sheetPr>
  <dimension ref="A2:T107"/>
  <sheetViews>
    <sheetView tabSelected="1" view="pageBreakPreview" topLeftCell="A92" zoomScale="166" zoomScaleNormal="70" zoomScaleSheetLayoutView="166" workbookViewId="0">
      <selection activeCell="B96" sqref="B96:D96"/>
    </sheetView>
  </sheetViews>
  <sheetFormatPr defaultRowHeight="15" x14ac:dyDescent="0.25"/>
  <cols>
    <col min="1" max="1" width="7" style="14" customWidth="1"/>
    <col min="2" max="2" width="23.28515625" style="15" customWidth="1"/>
    <col min="3" max="3" width="39.85546875" style="15" customWidth="1"/>
    <col min="4" max="4" width="32.7109375" style="15" customWidth="1"/>
    <col min="5" max="5" width="14.85546875" style="21" customWidth="1"/>
    <col min="6" max="6" width="19.5703125" style="21" customWidth="1"/>
    <col min="7" max="7" width="11.7109375" style="17" customWidth="1"/>
    <col min="8" max="8" width="13.140625" style="17" customWidth="1"/>
    <col min="9" max="9" width="12.85546875" style="18" customWidth="1"/>
    <col min="10" max="10" width="11" style="21" customWidth="1"/>
    <col min="11" max="11" width="9.140625" style="19"/>
    <col min="12" max="12" width="12.28515625" style="19" bestFit="1" customWidth="1"/>
    <col min="13" max="16384" width="9.140625" style="19"/>
  </cols>
  <sheetData>
    <row r="2" spans="1:10" ht="15.75" x14ac:dyDescent="0.25">
      <c r="C2" s="16"/>
      <c r="E2" s="12"/>
      <c r="F2" s="12"/>
      <c r="J2" s="12"/>
    </row>
    <row r="3" spans="1:10" ht="18.75" x14ac:dyDescent="0.25">
      <c r="A3" s="22"/>
      <c r="B3" s="59" t="s">
        <v>123</v>
      </c>
      <c r="C3" s="59"/>
      <c r="D3" s="59"/>
      <c r="E3" s="59"/>
      <c r="F3" s="59"/>
      <c r="G3" s="59"/>
      <c r="H3" s="34"/>
      <c r="I3" s="22"/>
      <c r="J3" s="19"/>
    </row>
    <row r="5" spans="1:10" ht="31.5" customHeight="1" x14ac:dyDescent="0.25">
      <c r="A5" s="51" t="s">
        <v>122</v>
      </c>
      <c r="B5" s="52" t="s">
        <v>0</v>
      </c>
      <c r="C5" s="60" t="s">
        <v>64</v>
      </c>
      <c r="D5" s="52" t="s">
        <v>65</v>
      </c>
      <c r="E5" s="52" t="s">
        <v>124</v>
      </c>
      <c r="F5" s="52" t="s">
        <v>125</v>
      </c>
      <c r="G5" s="55" t="s">
        <v>126</v>
      </c>
      <c r="H5" s="55" t="s">
        <v>127</v>
      </c>
      <c r="I5" s="47" t="s">
        <v>128</v>
      </c>
      <c r="J5" s="47" t="s">
        <v>129</v>
      </c>
    </row>
    <row r="6" spans="1:10" ht="31.5" customHeight="1" x14ac:dyDescent="0.25">
      <c r="A6" s="51"/>
      <c r="B6" s="53"/>
      <c r="C6" s="61"/>
      <c r="D6" s="53"/>
      <c r="E6" s="53"/>
      <c r="F6" s="53"/>
      <c r="G6" s="56"/>
      <c r="H6" s="56"/>
      <c r="I6" s="47"/>
      <c r="J6" s="47"/>
    </row>
    <row r="7" spans="1:10" ht="15.75" customHeight="1" x14ac:dyDescent="0.25">
      <c r="A7" s="51"/>
      <c r="B7" s="54"/>
      <c r="C7" s="62"/>
      <c r="D7" s="54"/>
      <c r="E7" s="54"/>
      <c r="F7" s="54"/>
      <c r="G7" s="57"/>
      <c r="H7" s="57"/>
      <c r="I7" s="47"/>
      <c r="J7" s="47"/>
    </row>
    <row r="8" spans="1:10" ht="25.5" customHeight="1" x14ac:dyDescent="0.25">
      <c r="A8" s="48" t="s">
        <v>98</v>
      </c>
      <c r="B8" s="49"/>
      <c r="C8" s="49"/>
      <c r="D8" s="49"/>
      <c r="E8" s="49"/>
      <c r="F8" s="49"/>
      <c r="G8" s="49"/>
      <c r="H8" s="49"/>
      <c r="I8" s="50"/>
      <c r="J8" s="19"/>
    </row>
    <row r="9" spans="1:10" ht="184.5" customHeight="1" x14ac:dyDescent="0.25">
      <c r="A9" s="27" t="s">
        <v>7</v>
      </c>
      <c r="B9" s="3" t="s">
        <v>131</v>
      </c>
      <c r="C9" s="25" t="s">
        <v>140</v>
      </c>
      <c r="D9" s="3"/>
      <c r="E9" s="6">
        <f>150+200+300+100+350+100+200+600+3000+600+1000+300+100+400</f>
        <v>7400</v>
      </c>
      <c r="F9" s="6"/>
      <c r="G9" s="5"/>
      <c r="H9" s="5"/>
      <c r="I9" s="7"/>
      <c r="J9" s="6"/>
    </row>
    <row r="10" spans="1:10" ht="186.75" customHeight="1" x14ac:dyDescent="0.25">
      <c r="A10" s="27" t="s">
        <v>8</v>
      </c>
      <c r="B10" s="3" t="s">
        <v>1</v>
      </c>
      <c r="C10" s="25" t="s">
        <v>140</v>
      </c>
      <c r="D10" s="3"/>
      <c r="E10" s="6">
        <f>200+150+100+800+400+1000</f>
        <v>2650</v>
      </c>
      <c r="F10" s="6"/>
      <c r="G10" s="5"/>
      <c r="H10" s="5"/>
      <c r="I10" s="7"/>
      <c r="J10" s="6"/>
    </row>
    <row r="11" spans="1:10" ht="45" customHeight="1" x14ac:dyDescent="0.25">
      <c r="A11" s="58" t="s">
        <v>111</v>
      </c>
      <c r="B11" s="58"/>
      <c r="C11" s="58"/>
      <c r="D11" s="58"/>
      <c r="E11" s="6">
        <f>SUM(E12:E13)</f>
        <v>15040</v>
      </c>
      <c r="F11" s="6"/>
      <c r="G11" s="5"/>
      <c r="H11" s="5"/>
      <c r="I11" s="7"/>
      <c r="J11" s="6"/>
    </row>
    <row r="12" spans="1:10" ht="183" customHeight="1" x14ac:dyDescent="0.25">
      <c r="A12" s="27" t="s">
        <v>9</v>
      </c>
      <c r="B12" s="3" t="s">
        <v>108</v>
      </c>
      <c r="C12" s="25" t="s">
        <v>141</v>
      </c>
      <c r="D12" s="3"/>
      <c r="E12" s="6">
        <f>500+500+380+120+650+500+200+800+350+500+300+150+1000+2500+1000+1300+1200+240+360+300+375+300+25+890</f>
        <v>14440</v>
      </c>
      <c r="F12" s="6"/>
      <c r="G12" s="36"/>
      <c r="H12" s="5"/>
      <c r="I12" s="35"/>
      <c r="J12" s="6"/>
    </row>
    <row r="13" spans="1:10" ht="180.75" customHeight="1" x14ac:dyDescent="0.25">
      <c r="A13" s="27" t="s">
        <v>10</v>
      </c>
      <c r="B13" s="3" t="s">
        <v>132</v>
      </c>
      <c r="C13" s="25" t="s">
        <v>141</v>
      </c>
      <c r="D13" s="26"/>
      <c r="E13" s="6">
        <v>600</v>
      </c>
      <c r="F13" s="6"/>
      <c r="G13" s="36"/>
      <c r="H13" s="5"/>
      <c r="I13" s="35"/>
      <c r="J13" s="6"/>
    </row>
    <row r="14" spans="1:10" ht="225.75" customHeight="1" x14ac:dyDescent="0.25">
      <c r="A14" s="27" t="s">
        <v>11</v>
      </c>
      <c r="B14" s="3" t="s">
        <v>2</v>
      </c>
      <c r="C14" s="2" t="s">
        <v>140</v>
      </c>
      <c r="D14" s="3"/>
      <c r="E14" s="6">
        <f>656+100+100+144+400+150+150+1850+500+150+1000+500+700+300+400+800</f>
        <v>7900</v>
      </c>
      <c r="F14" s="6"/>
      <c r="G14" s="5"/>
      <c r="H14" s="5"/>
      <c r="I14" s="7"/>
      <c r="J14" s="6"/>
    </row>
    <row r="15" spans="1:10" ht="227.25" customHeight="1" x14ac:dyDescent="0.25">
      <c r="A15" s="27" t="s">
        <v>12</v>
      </c>
      <c r="B15" s="3" t="s">
        <v>109</v>
      </c>
      <c r="C15" s="2" t="s">
        <v>142</v>
      </c>
      <c r="D15" s="3"/>
      <c r="E15" s="6">
        <f>100+300+280+30+100</f>
        <v>810</v>
      </c>
      <c r="F15" s="6"/>
      <c r="G15" s="5"/>
      <c r="H15" s="5"/>
      <c r="I15" s="7"/>
      <c r="J15" s="6"/>
    </row>
    <row r="16" spans="1:10" ht="25.5" customHeight="1" x14ac:dyDescent="0.25">
      <c r="A16" s="43" t="s">
        <v>89</v>
      </c>
      <c r="B16" s="43"/>
      <c r="C16" s="43"/>
      <c r="D16" s="43"/>
      <c r="E16" s="6">
        <f>SUM(E17:E20)</f>
        <v>21650</v>
      </c>
      <c r="F16" s="6"/>
      <c r="G16" s="5"/>
      <c r="H16" s="5"/>
      <c r="I16" s="7"/>
      <c r="J16" s="6"/>
    </row>
    <row r="17" spans="1:10" ht="186" customHeight="1" x14ac:dyDescent="0.25">
      <c r="A17" s="43" t="s">
        <v>13</v>
      </c>
      <c r="B17" s="3" t="s">
        <v>66</v>
      </c>
      <c r="C17" s="25" t="s">
        <v>141</v>
      </c>
      <c r="D17" s="3"/>
      <c r="E17" s="4">
        <f>5450</f>
        <v>5450</v>
      </c>
      <c r="F17" s="4"/>
      <c r="G17" s="36"/>
      <c r="H17" s="5"/>
      <c r="I17" s="35"/>
      <c r="J17" s="4"/>
    </row>
    <row r="18" spans="1:10" ht="184.5" customHeight="1" x14ac:dyDescent="0.25">
      <c r="A18" s="43"/>
      <c r="B18" s="3" t="s">
        <v>110</v>
      </c>
      <c r="C18" s="25" t="s">
        <v>141</v>
      </c>
      <c r="D18" s="3"/>
      <c r="E18" s="4">
        <f>5400</f>
        <v>5400</v>
      </c>
      <c r="F18" s="4"/>
      <c r="G18" s="36"/>
      <c r="H18" s="5"/>
      <c r="I18" s="35"/>
      <c r="J18" s="4"/>
    </row>
    <row r="19" spans="1:10" ht="182.25" customHeight="1" x14ac:dyDescent="0.25">
      <c r="A19" s="43"/>
      <c r="B19" s="3" t="s">
        <v>67</v>
      </c>
      <c r="C19" s="25" t="s">
        <v>141</v>
      </c>
      <c r="D19" s="3"/>
      <c r="E19" s="4">
        <f>5400</f>
        <v>5400</v>
      </c>
      <c r="F19" s="4"/>
      <c r="G19" s="36"/>
      <c r="H19" s="5"/>
      <c r="I19" s="35"/>
      <c r="J19" s="4"/>
    </row>
    <row r="20" spans="1:10" ht="177" customHeight="1" x14ac:dyDescent="0.25">
      <c r="A20" s="43"/>
      <c r="B20" s="3" t="s">
        <v>68</v>
      </c>
      <c r="C20" s="25" t="s">
        <v>143</v>
      </c>
      <c r="D20" s="3"/>
      <c r="E20" s="4">
        <f>5400</f>
        <v>5400</v>
      </c>
      <c r="F20" s="4"/>
      <c r="G20" s="36"/>
      <c r="H20" s="5"/>
      <c r="I20" s="35"/>
      <c r="J20" s="4"/>
    </row>
    <row r="21" spans="1:10" ht="27.75" customHeight="1" x14ac:dyDescent="0.25">
      <c r="A21" s="43" t="s">
        <v>90</v>
      </c>
      <c r="B21" s="43"/>
      <c r="C21" s="43"/>
      <c r="D21" s="43"/>
      <c r="E21" s="6">
        <f>SUM(E22:E24)</f>
        <v>6950</v>
      </c>
      <c r="F21" s="6"/>
      <c r="G21" s="5"/>
      <c r="H21" s="5"/>
      <c r="I21" s="7"/>
      <c r="J21" s="6"/>
    </row>
    <row r="22" spans="1:10" ht="231.75" customHeight="1" x14ac:dyDescent="0.25">
      <c r="A22" s="43" t="s">
        <v>14</v>
      </c>
      <c r="B22" s="3" t="s">
        <v>69</v>
      </c>
      <c r="C22" s="2" t="s">
        <v>144</v>
      </c>
      <c r="D22" s="3"/>
      <c r="E22" s="4">
        <v>2350</v>
      </c>
      <c r="F22" s="40"/>
      <c r="G22" s="36"/>
      <c r="H22" s="5"/>
      <c r="I22" s="35"/>
      <c r="J22" s="4"/>
    </row>
    <row r="23" spans="1:10" ht="228" customHeight="1" x14ac:dyDescent="0.25">
      <c r="A23" s="43"/>
      <c r="B23" s="3" t="s">
        <v>70</v>
      </c>
      <c r="C23" s="2" t="s">
        <v>144</v>
      </c>
      <c r="D23" s="3"/>
      <c r="E23" s="4">
        <v>2300</v>
      </c>
      <c r="F23" s="40"/>
      <c r="G23" s="36"/>
      <c r="H23" s="5"/>
      <c r="I23" s="35"/>
      <c r="J23" s="4"/>
    </row>
    <row r="24" spans="1:10" ht="225" customHeight="1" x14ac:dyDescent="0.25">
      <c r="A24" s="43"/>
      <c r="B24" s="3" t="s">
        <v>71</v>
      </c>
      <c r="C24" s="2" t="s">
        <v>144</v>
      </c>
      <c r="D24" s="3"/>
      <c r="E24" s="4">
        <v>2300</v>
      </c>
      <c r="F24" s="4"/>
      <c r="G24" s="36"/>
      <c r="H24" s="5"/>
      <c r="I24" s="35"/>
      <c r="J24" s="4"/>
    </row>
    <row r="25" spans="1:10" ht="26.25" customHeight="1" x14ac:dyDescent="0.25">
      <c r="A25" s="43" t="s">
        <v>91</v>
      </c>
      <c r="B25" s="43"/>
      <c r="C25" s="43"/>
      <c r="D25" s="43"/>
      <c r="E25" s="6">
        <f>SUM(E26:E27)</f>
        <v>200</v>
      </c>
      <c r="F25" s="6"/>
      <c r="G25" s="5"/>
      <c r="H25" s="5"/>
      <c r="I25" s="7"/>
      <c r="J25" s="6"/>
    </row>
    <row r="26" spans="1:10" ht="121.5" customHeight="1" x14ac:dyDescent="0.25">
      <c r="A26" s="43" t="s">
        <v>15</v>
      </c>
      <c r="B26" s="3" t="s">
        <v>72</v>
      </c>
      <c r="C26" s="2" t="s">
        <v>145</v>
      </c>
      <c r="D26" s="3"/>
      <c r="E26" s="4">
        <v>100</v>
      </c>
      <c r="F26" s="4"/>
      <c r="G26" s="36"/>
      <c r="H26" s="5"/>
      <c r="I26" s="35"/>
      <c r="J26" s="4"/>
    </row>
    <row r="27" spans="1:10" ht="153" customHeight="1" x14ac:dyDescent="0.25">
      <c r="A27" s="43"/>
      <c r="B27" s="3" t="s">
        <v>73</v>
      </c>
      <c r="C27" s="2" t="s">
        <v>145</v>
      </c>
      <c r="D27" s="3"/>
      <c r="E27" s="4">
        <v>100</v>
      </c>
      <c r="F27" s="4"/>
      <c r="G27" s="36"/>
      <c r="H27" s="5"/>
      <c r="I27" s="35"/>
      <c r="J27" s="4"/>
    </row>
    <row r="28" spans="1:10" ht="31.5" customHeight="1" x14ac:dyDescent="0.25">
      <c r="A28" s="43" t="s">
        <v>92</v>
      </c>
      <c r="B28" s="43"/>
      <c r="C28" s="43"/>
      <c r="D28" s="43"/>
      <c r="E28" s="6">
        <f>SUM(E29:E31)</f>
        <v>200</v>
      </c>
      <c r="F28" s="6"/>
      <c r="G28" s="5"/>
      <c r="H28" s="5"/>
      <c r="I28" s="7"/>
      <c r="J28" s="6"/>
    </row>
    <row r="29" spans="1:10" ht="227.25" customHeight="1" x14ac:dyDescent="0.25">
      <c r="A29" s="43" t="s">
        <v>16</v>
      </c>
      <c r="B29" s="3" t="s">
        <v>74</v>
      </c>
      <c r="C29" s="2" t="s">
        <v>146</v>
      </c>
      <c r="D29" s="3"/>
      <c r="E29" s="4">
        <v>67</v>
      </c>
      <c r="F29" s="4"/>
      <c r="G29" s="36"/>
      <c r="H29" s="5"/>
      <c r="I29" s="35"/>
      <c r="J29" s="4"/>
    </row>
    <row r="30" spans="1:10" ht="224.25" customHeight="1" x14ac:dyDescent="0.25">
      <c r="A30" s="43"/>
      <c r="B30" s="3" t="s">
        <v>75</v>
      </c>
      <c r="C30" s="2" t="s">
        <v>146</v>
      </c>
      <c r="D30" s="3"/>
      <c r="E30" s="6">
        <v>67</v>
      </c>
      <c r="F30" s="6"/>
      <c r="G30" s="36"/>
      <c r="H30" s="5"/>
      <c r="I30" s="35"/>
      <c r="J30" s="4"/>
    </row>
    <row r="31" spans="1:10" ht="222.75" customHeight="1" x14ac:dyDescent="0.25">
      <c r="A31" s="43"/>
      <c r="B31" s="3" t="s">
        <v>76</v>
      </c>
      <c r="C31" s="2" t="s">
        <v>146</v>
      </c>
      <c r="D31" s="3"/>
      <c r="E31" s="6">
        <v>66</v>
      </c>
      <c r="F31" s="6"/>
      <c r="G31" s="36"/>
      <c r="H31" s="5"/>
      <c r="I31" s="35"/>
      <c r="J31" s="4"/>
    </row>
    <row r="32" spans="1:10" ht="222" customHeight="1" x14ac:dyDescent="0.25">
      <c r="A32" s="27" t="s">
        <v>17</v>
      </c>
      <c r="B32" s="3" t="s">
        <v>3</v>
      </c>
      <c r="C32" s="2" t="s">
        <v>140</v>
      </c>
      <c r="D32" s="3"/>
      <c r="E32" s="6">
        <f>340+300+200+50+50+60+150+150+300+500+1100+500+2500+450+380+380+1500+240+400+600</f>
        <v>10150</v>
      </c>
      <c r="F32" s="6"/>
      <c r="G32" s="5"/>
      <c r="H32" s="5"/>
      <c r="I32" s="7"/>
      <c r="J32" s="6"/>
    </row>
    <row r="33" spans="1:20" ht="227.25" customHeight="1" x14ac:dyDescent="0.25">
      <c r="A33" s="27" t="s">
        <v>18</v>
      </c>
      <c r="B33" s="3" t="s">
        <v>4</v>
      </c>
      <c r="C33" s="2" t="s">
        <v>147</v>
      </c>
      <c r="D33" s="3"/>
      <c r="E33" s="6">
        <f>400+50+150+450+600+500</f>
        <v>2150</v>
      </c>
      <c r="F33" s="6"/>
      <c r="G33" s="5"/>
      <c r="H33" s="5"/>
      <c r="I33" s="7"/>
      <c r="J33" s="6"/>
    </row>
    <row r="34" spans="1:20" ht="234.75" customHeight="1" x14ac:dyDescent="0.25">
      <c r="A34" s="27" t="s">
        <v>19</v>
      </c>
      <c r="B34" s="3" t="s">
        <v>77</v>
      </c>
      <c r="C34" s="2" t="s">
        <v>148</v>
      </c>
      <c r="D34" s="3"/>
      <c r="E34" s="6">
        <f>500+300+800+400+250+150+300+450+800+400+700+500+500+500+400</f>
        <v>6950</v>
      </c>
      <c r="F34" s="6"/>
      <c r="G34" s="5"/>
      <c r="H34" s="5"/>
      <c r="I34" s="7"/>
      <c r="J34" s="6"/>
    </row>
    <row r="35" spans="1:20" ht="229.5" customHeight="1" x14ac:dyDescent="0.25">
      <c r="A35" s="27" t="s">
        <v>20</v>
      </c>
      <c r="B35" s="2" t="s">
        <v>5</v>
      </c>
      <c r="C35" s="2" t="s">
        <v>140</v>
      </c>
      <c r="D35" s="29"/>
      <c r="E35" s="6">
        <f>300+2000</f>
        <v>2300</v>
      </c>
      <c r="F35" s="6"/>
      <c r="G35" s="5"/>
      <c r="H35" s="5"/>
      <c r="I35" s="7"/>
      <c r="J35" s="6"/>
    </row>
    <row r="36" spans="1:20" ht="228.75" customHeight="1" x14ac:dyDescent="0.25">
      <c r="A36" s="27" t="s">
        <v>21</v>
      </c>
      <c r="B36" s="1" t="s">
        <v>93</v>
      </c>
      <c r="C36" s="2" t="s">
        <v>149</v>
      </c>
      <c r="D36" s="1"/>
      <c r="E36" s="6">
        <f>400+200+200+200+450+750+500+1100+1500+1100+600+1500+300+200+200+300+500</f>
        <v>10000</v>
      </c>
      <c r="F36" s="6"/>
      <c r="G36" s="7"/>
      <c r="H36" s="7"/>
      <c r="I36" s="7"/>
      <c r="J36" s="6"/>
    </row>
    <row r="37" spans="1:20" ht="39" customHeight="1" x14ac:dyDescent="0.25">
      <c r="A37" s="43" t="s">
        <v>102</v>
      </c>
      <c r="B37" s="43"/>
      <c r="C37" s="43"/>
      <c r="D37" s="43"/>
      <c r="E37" s="6">
        <f>SUM(E38:E42)</f>
        <v>10250</v>
      </c>
      <c r="F37" s="6"/>
      <c r="G37" s="5"/>
      <c r="H37" s="5"/>
      <c r="I37" s="7"/>
      <c r="J37" s="6"/>
    </row>
    <row r="38" spans="1:20" ht="231" customHeight="1" x14ac:dyDescent="0.25">
      <c r="A38" s="43" t="s">
        <v>22</v>
      </c>
      <c r="B38" s="1" t="s">
        <v>100</v>
      </c>
      <c r="C38" s="2" t="s">
        <v>150</v>
      </c>
      <c r="D38" s="1"/>
      <c r="E38" s="4">
        <v>2240</v>
      </c>
      <c r="F38" s="4"/>
      <c r="G38" s="36"/>
      <c r="H38" s="5"/>
      <c r="I38" s="35"/>
      <c r="J38" s="4"/>
    </row>
    <row r="39" spans="1:20" ht="223.5" customHeight="1" x14ac:dyDescent="0.25">
      <c r="A39" s="43"/>
      <c r="B39" s="1" t="s">
        <v>112</v>
      </c>
      <c r="C39" s="2" t="s">
        <v>150</v>
      </c>
      <c r="D39" s="26"/>
      <c r="E39" s="4">
        <v>1300</v>
      </c>
      <c r="F39" s="4"/>
      <c r="G39" s="36"/>
      <c r="H39" s="5"/>
      <c r="I39" s="35"/>
      <c r="J39" s="4"/>
    </row>
    <row r="40" spans="1:20" ht="228" customHeight="1" x14ac:dyDescent="0.25">
      <c r="A40" s="43"/>
      <c r="B40" s="1" t="s">
        <v>103</v>
      </c>
      <c r="C40" s="2" t="s">
        <v>150</v>
      </c>
      <c r="D40" s="1"/>
      <c r="E40" s="4">
        <v>2240</v>
      </c>
      <c r="F40" s="4"/>
      <c r="G40" s="36"/>
      <c r="H40" s="5"/>
      <c r="I40" s="35"/>
      <c r="J40" s="4"/>
      <c r="T40" s="19" t="s">
        <v>114</v>
      </c>
    </row>
    <row r="41" spans="1:20" ht="226.5" customHeight="1" x14ac:dyDescent="0.25">
      <c r="A41" s="43"/>
      <c r="B41" s="1" t="s">
        <v>78</v>
      </c>
      <c r="C41" s="2" t="s">
        <v>150</v>
      </c>
      <c r="D41" s="1"/>
      <c r="E41" s="4">
        <v>2240</v>
      </c>
      <c r="F41" s="4"/>
      <c r="G41" s="36"/>
      <c r="H41" s="5"/>
      <c r="I41" s="35"/>
      <c r="J41" s="4"/>
      <c r="S41" s="19" t="s">
        <v>113</v>
      </c>
    </row>
    <row r="42" spans="1:20" ht="228" customHeight="1" x14ac:dyDescent="0.25">
      <c r="A42" s="43"/>
      <c r="B42" s="1" t="s">
        <v>101</v>
      </c>
      <c r="C42" s="2" t="s">
        <v>151</v>
      </c>
      <c r="D42" s="1"/>
      <c r="E42" s="4">
        <v>2230</v>
      </c>
      <c r="F42" s="4"/>
      <c r="G42" s="36"/>
      <c r="H42" s="5"/>
      <c r="I42" s="35"/>
      <c r="J42" s="4"/>
    </row>
    <row r="43" spans="1:20" ht="226.5" customHeight="1" x14ac:dyDescent="0.25">
      <c r="A43" s="27" t="s">
        <v>23</v>
      </c>
      <c r="B43" s="3" t="s">
        <v>134</v>
      </c>
      <c r="C43" s="2" t="s">
        <v>152</v>
      </c>
      <c r="D43" s="3"/>
      <c r="E43" s="6">
        <f>600+400+700+150+200+300+800+150+1200+600+700+300</f>
        <v>6100</v>
      </c>
      <c r="F43" s="6"/>
      <c r="G43" s="5"/>
      <c r="H43" s="5"/>
      <c r="I43" s="7"/>
      <c r="J43" s="6"/>
    </row>
    <row r="44" spans="1:20" ht="233.25" customHeight="1" x14ac:dyDescent="0.25">
      <c r="A44" s="27" t="s">
        <v>24</v>
      </c>
      <c r="B44" s="3" t="s">
        <v>79</v>
      </c>
      <c r="C44" s="2" t="s">
        <v>140</v>
      </c>
      <c r="D44" s="3"/>
      <c r="E44" s="6">
        <f>1000+800+50+200+200+1500+100+250+200+250+800+3000+1200+1800+700+300</f>
        <v>12350</v>
      </c>
      <c r="F44" s="6"/>
      <c r="G44" s="5"/>
      <c r="H44" s="5"/>
      <c r="I44" s="7"/>
      <c r="J44" s="6"/>
    </row>
    <row r="45" spans="1:20" ht="39" customHeight="1" x14ac:dyDescent="0.25">
      <c r="A45" s="43" t="s">
        <v>115</v>
      </c>
      <c r="B45" s="43"/>
      <c r="C45" s="43"/>
      <c r="D45" s="43"/>
      <c r="E45" s="6">
        <f>SUM(E46:E50)</f>
        <v>31600</v>
      </c>
      <c r="F45" s="6"/>
      <c r="G45" s="5"/>
      <c r="H45" s="5"/>
      <c r="I45" s="7"/>
      <c r="J45" s="6"/>
    </row>
    <row r="46" spans="1:20" ht="229.5" customHeight="1" x14ac:dyDescent="0.25">
      <c r="A46" s="43" t="s">
        <v>25</v>
      </c>
      <c r="B46" s="3" t="s">
        <v>104</v>
      </c>
      <c r="C46" s="2" t="s">
        <v>153</v>
      </c>
      <c r="D46" s="3"/>
      <c r="E46" s="4">
        <v>7000</v>
      </c>
      <c r="F46" s="4"/>
      <c r="G46" s="36"/>
      <c r="H46" s="5"/>
      <c r="I46" s="35"/>
      <c r="J46" s="4"/>
      <c r="O46" s="28"/>
    </row>
    <row r="47" spans="1:20" ht="225.75" customHeight="1" x14ac:dyDescent="0.25">
      <c r="A47" s="43"/>
      <c r="B47" s="3" t="s">
        <v>105</v>
      </c>
      <c r="C47" s="2" t="s">
        <v>153</v>
      </c>
      <c r="D47" s="3"/>
      <c r="E47" s="4">
        <v>8600</v>
      </c>
      <c r="F47" s="4"/>
      <c r="G47" s="36"/>
      <c r="H47" s="5"/>
      <c r="I47" s="35"/>
      <c r="J47" s="4"/>
    </row>
    <row r="48" spans="1:20" ht="231.75" customHeight="1" x14ac:dyDescent="0.25">
      <c r="A48" s="43"/>
      <c r="B48" s="3" t="s">
        <v>106</v>
      </c>
      <c r="C48" s="2" t="s">
        <v>140</v>
      </c>
      <c r="D48" s="3"/>
      <c r="E48" s="4">
        <v>7500</v>
      </c>
      <c r="F48" s="4"/>
      <c r="G48" s="36"/>
      <c r="H48" s="5"/>
      <c r="I48" s="35"/>
      <c r="J48" s="4"/>
    </row>
    <row r="49" spans="1:10" ht="229.5" customHeight="1" x14ac:dyDescent="0.25">
      <c r="A49" s="43"/>
      <c r="B49" s="3" t="s">
        <v>107</v>
      </c>
      <c r="C49" s="2" t="s">
        <v>140</v>
      </c>
      <c r="D49" s="3"/>
      <c r="E49" s="4">
        <v>7000</v>
      </c>
      <c r="F49" s="4"/>
      <c r="G49" s="36"/>
      <c r="H49" s="5"/>
      <c r="I49" s="35"/>
      <c r="J49" s="4"/>
    </row>
    <row r="50" spans="1:10" ht="225.75" customHeight="1" x14ac:dyDescent="0.25">
      <c r="A50" s="43"/>
      <c r="B50" s="3" t="s">
        <v>116</v>
      </c>
      <c r="C50" s="2" t="s">
        <v>148</v>
      </c>
      <c r="D50" s="26"/>
      <c r="E50" s="4">
        <v>1500</v>
      </c>
      <c r="F50" s="4"/>
      <c r="G50" s="36"/>
      <c r="H50" s="5"/>
      <c r="I50" s="35"/>
      <c r="J50" s="4"/>
    </row>
    <row r="51" spans="1:10" ht="229.5" customHeight="1" x14ac:dyDescent="0.25">
      <c r="A51" s="27" t="s">
        <v>26</v>
      </c>
      <c r="B51" s="3" t="s">
        <v>94</v>
      </c>
      <c r="C51" s="2" t="s">
        <v>140</v>
      </c>
      <c r="D51" s="3"/>
      <c r="E51" s="6">
        <f>600+100+90+90+120+500</f>
        <v>1500</v>
      </c>
      <c r="F51" s="6"/>
      <c r="G51" s="7"/>
      <c r="H51" s="7"/>
      <c r="I51" s="7"/>
      <c r="J51" s="6"/>
    </row>
    <row r="52" spans="1:10" ht="238.5" customHeight="1" x14ac:dyDescent="0.25">
      <c r="A52" s="27" t="s">
        <v>27</v>
      </c>
      <c r="B52" s="3" t="s">
        <v>6</v>
      </c>
      <c r="C52" s="2" t="s">
        <v>141</v>
      </c>
      <c r="D52" s="3"/>
      <c r="E52" s="6">
        <f>500+300+150+1000+500+475+25</f>
        <v>2950</v>
      </c>
      <c r="F52" s="6"/>
      <c r="G52" s="5"/>
      <c r="H52" s="5"/>
      <c r="I52" s="7"/>
      <c r="J52" s="6"/>
    </row>
    <row r="53" spans="1:10" ht="234" customHeight="1" x14ac:dyDescent="0.25">
      <c r="A53" s="27" t="s">
        <v>121</v>
      </c>
      <c r="B53" s="3" t="s">
        <v>95</v>
      </c>
      <c r="C53" s="2" t="s">
        <v>140</v>
      </c>
      <c r="D53" s="3"/>
      <c r="E53" s="6">
        <f>1000+1800+1200+800+1000</f>
        <v>5800</v>
      </c>
      <c r="F53" s="6"/>
      <c r="G53" s="7"/>
      <c r="H53" s="7"/>
      <c r="I53" s="7"/>
      <c r="J53" s="6"/>
    </row>
    <row r="54" spans="1:10" ht="27.75" customHeight="1" x14ac:dyDescent="0.25">
      <c r="A54" s="46" t="s">
        <v>61</v>
      </c>
      <c r="B54" s="46"/>
      <c r="C54" s="37"/>
      <c r="D54" s="37"/>
      <c r="E54" s="38">
        <f>SUM(E9:E53)</f>
        <v>250790</v>
      </c>
      <c r="F54" s="39"/>
      <c r="G54" s="39"/>
      <c r="H54" s="39"/>
      <c r="I54" s="38">
        <f>SUM(I9:I53)</f>
        <v>0</v>
      </c>
      <c r="J54" s="38">
        <f>SUM(J9:J53)</f>
        <v>0</v>
      </c>
    </row>
    <row r="56" spans="1:10" ht="15" customHeight="1" x14ac:dyDescent="0.25">
      <c r="A56" s="51" t="s">
        <v>122</v>
      </c>
      <c r="B56" s="52" t="s">
        <v>0</v>
      </c>
      <c r="C56" s="60" t="s">
        <v>64</v>
      </c>
      <c r="D56" s="52" t="s">
        <v>65</v>
      </c>
      <c r="E56" s="52" t="s">
        <v>124</v>
      </c>
      <c r="F56" s="52" t="s">
        <v>125</v>
      </c>
      <c r="G56" s="55" t="s">
        <v>126</v>
      </c>
      <c r="H56" s="55" t="s">
        <v>127</v>
      </c>
      <c r="I56" s="47" t="s">
        <v>128</v>
      </c>
      <c r="J56" s="47" t="s">
        <v>129</v>
      </c>
    </row>
    <row r="57" spans="1:10" ht="15" customHeight="1" x14ac:dyDescent="0.25">
      <c r="A57" s="51"/>
      <c r="B57" s="53"/>
      <c r="C57" s="61"/>
      <c r="D57" s="53"/>
      <c r="E57" s="53"/>
      <c r="F57" s="53"/>
      <c r="G57" s="56"/>
      <c r="H57" s="56"/>
      <c r="I57" s="47"/>
      <c r="J57" s="47"/>
    </row>
    <row r="58" spans="1:10" ht="33" customHeight="1" x14ac:dyDescent="0.25">
      <c r="A58" s="51"/>
      <c r="B58" s="54"/>
      <c r="C58" s="62"/>
      <c r="D58" s="54"/>
      <c r="E58" s="54"/>
      <c r="F58" s="54"/>
      <c r="G58" s="57"/>
      <c r="H58" s="57"/>
      <c r="I58" s="47"/>
      <c r="J58" s="47"/>
    </row>
    <row r="59" spans="1:10" ht="15.75" x14ac:dyDescent="0.25">
      <c r="A59" s="48" t="s">
        <v>99</v>
      </c>
      <c r="B59" s="49"/>
      <c r="C59" s="49"/>
      <c r="D59" s="49"/>
      <c r="E59" s="49"/>
      <c r="F59" s="49"/>
      <c r="G59" s="49"/>
      <c r="H59" s="49"/>
      <c r="I59" s="50"/>
      <c r="J59" s="19"/>
    </row>
    <row r="60" spans="1:10" ht="231.75" customHeight="1" x14ac:dyDescent="0.25">
      <c r="A60" s="27" t="s">
        <v>28</v>
      </c>
      <c r="B60" s="2" t="s">
        <v>80</v>
      </c>
      <c r="C60" s="2" t="s">
        <v>154</v>
      </c>
      <c r="D60" s="2"/>
      <c r="E60" s="6">
        <f>400+400+400</f>
        <v>1200</v>
      </c>
      <c r="F60" s="6"/>
      <c r="G60" s="5"/>
      <c r="H60" s="5"/>
      <c r="I60" s="7"/>
      <c r="J60" s="23"/>
    </row>
    <row r="61" spans="1:10" ht="234.75" customHeight="1" x14ac:dyDescent="0.25">
      <c r="A61" s="27" t="s">
        <v>29</v>
      </c>
      <c r="B61" s="3" t="s">
        <v>135</v>
      </c>
      <c r="C61" s="2" t="s">
        <v>157</v>
      </c>
      <c r="D61" s="3"/>
      <c r="E61" s="6">
        <f>200+200+300+200</f>
        <v>900</v>
      </c>
      <c r="F61" s="6"/>
      <c r="G61" s="5"/>
      <c r="H61" s="5"/>
      <c r="I61" s="7"/>
      <c r="J61" s="23"/>
    </row>
    <row r="62" spans="1:10" ht="219.75" customHeight="1" x14ac:dyDescent="0.25">
      <c r="A62" s="27" t="s">
        <v>30</v>
      </c>
      <c r="B62" s="3" t="s">
        <v>81</v>
      </c>
      <c r="C62" s="2" t="s">
        <v>158</v>
      </c>
      <c r="D62" s="3"/>
      <c r="E62" s="6">
        <f>50+15+20+15+50</f>
        <v>150</v>
      </c>
      <c r="F62" s="6"/>
      <c r="G62" s="5"/>
      <c r="H62" s="5"/>
      <c r="I62" s="7"/>
      <c r="J62" s="23"/>
    </row>
    <row r="63" spans="1:10" ht="232.5" customHeight="1" x14ac:dyDescent="0.25">
      <c r="A63" s="27" t="s">
        <v>31</v>
      </c>
      <c r="B63" s="3" t="s">
        <v>41</v>
      </c>
      <c r="C63" s="2" t="s">
        <v>159</v>
      </c>
      <c r="D63" s="3"/>
      <c r="E63" s="6">
        <v>8600</v>
      </c>
      <c r="F63" s="6"/>
      <c r="G63" s="5"/>
      <c r="H63" s="5"/>
      <c r="I63" s="7"/>
      <c r="J63" s="23"/>
    </row>
    <row r="64" spans="1:10" ht="225" customHeight="1" x14ac:dyDescent="0.25">
      <c r="A64" s="27" t="s">
        <v>32</v>
      </c>
      <c r="B64" s="3" t="s">
        <v>42</v>
      </c>
      <c r="C64" s="2" t="s">
        <v>154</v>
      </c>
      <c r="D64" s="3"/>
      <c r="E64" s="6">
        <f>100+20+100+100</f>
        <v>320</v>
      </c>
      <c r="F64" s="6"/>
      <c r="G64" s="5"/>
      <c r="H64" s="5"/>
      <c r="I64" s="7"/>
      <c r="J64" s="23"/>
    </row>
    <row r="65" spans="1:10" ht="225" customHeight="1" x14ac:dyDescent="0.25">
      <c r="A65" s="27" t="s">
        <v>33</v>
      </c>
      <c r="B65" s="3" t="s">
        <v>43</v>
      </c>
      <c r="C65" s="2" t="s">
        <v>155</v>
      </c>
      <c r="D65" s="3"/>
      <c r="E65" s="6">
        <f>200+500+500+300+500+800</f>
        <v>2800</v>
      </c>
      <c r="F65" s="6"/>
      <c r="G65" s="5"/>
      <c r="H65" s="5"/>
      <c r="I65" s="7"/>
      <c r="J65" s="23"/>
    </row>
    <row r="66" spans="1:10" ht="231.75" customHeight="1" x14ac:dyDescent="0.25">
      <c r="A66" s="27" t="s">
        <v>34</v>
      </c>
      <c r="B66" s="3" t="s">
        <v>44</v>
      </c>
      <c r="C66" s="2" t="s">
        <v>160</v>
      </c>
      <c r="D66" s="3"/>
      <c r="E66" s="6">
        <f>400+150+200</f>
        <v>750</v>
      </c>
      <c r="F66" s="6"/>
      <c r="G66" s="5"/>
      <c r="H66" s="5"/>
      <c r="I66" s="7"/>
      <c r="J66" s="23"/>
    </row>
    <row r="67" spans="1:10" ht="39" customHeight="1" x14ac:dyDescent="0.25">
      <c r="A67" s="43" t="s">
        <v>130</v>
      </c>
      <c r="B67" s="43"/>
      <c r="C67" s="43"/>
      <c r="D67" s="43"/>
      <c r="E67" s="6">
        <f>SUM(E68:E70)</f>
        <v>810</v>
      </c>
      <c r="F67" s="6"/>
      <c r="G67" s="5"/>
      <c r="H67" s="5"/>
      <c r="I67" s="7"/>
      <c r="J67" s="23"/>
    </row>
    <row r="68" spans="1:10" ht="236.25" customHeight="1" x14ac:dyDescent="0.25">
      <c r="A68" s="43" t="s">
        <v>35</v>
      </c>
      <c r="B68" s="3" t="s">
        <v>82</v>
      </c>
      <c r="C68" s="2" t="s">
        <v>154</v>
      </c>
      <c r="D68" s="24"/>
      <c r="E68" s="6">
        <v>270</v>
      </c>
      <c r="F68" s="6"/>
      <c r="G68" s="36"/>
      <c r="H68" s="5"/>
      <c r="I68" s="35"/>
      <c r="J68" s="23"/>
    </row>
    <row r="69" spans="1:10" ht="243" customHeight="1" x14ac:dyDescent="0.25">
      <c r="A69" s="43"/>
      <c r="B69" s="3" t="s">
        <v>83</v>
      </c>
      <c r="C69" s="2" t="s">
        <v>154</v>
      </c>
      <c r="D69" s="24"/>
      <c r="E69" s="6">
        <v>270</v>
      </c>
      <c r="F69" s="6"/>
      <c r="G69" s="36"/>
      <c r="H69" s="5"/>
      <c r="I69" s="35"/>
      <c r="J69" s="23"/>
    </row>
    <row r="70" spans="1:10" ht="236.25" customHeight="1" x14ac:dyDescent="0.25">
      <c r="A70" s="43"/>
      <c r="B70" s="3" t="s">
        <v>84</v>
      </c>
      <c r="C70" s="2" t="s">
        <v>154</v>
      </c>
      <c r="D70" s="24"/>
      <c r="E70" s="6">
        <v>270</v>
      </c>
      <c r="F70" s="6"/>
      <c r="G70" s="36"/>
      <c r="H70" s="5"/>
      <c r="I70" s="35"/>
      <c r="J70" s="23"/>
    </row>
    <row r="71" spans="1:10" ht="228" customHeight="1" x14ac:dyDescent="0.25">
      <c r="A71" s="43" t="s">
        <v>36</v>
      </c>
      <c r="B71" s="3" t="s">
        <v>96</v>
      </c>
      <c r="C71" s="2" t="s">
        <v>161</v>
      </c>
      <c r="D71" s="3"/>
      <c r="E71" s="6">
        <v>330</v>
      </c>
      <c r="F71" s="6"/>
      <c r="G71" s="5"/>
      <c r="H71" s="5"/>
      <c r="I71" s="7"/>
      <c r="J71" s="23"/>
    </row>
    <row r="72" spans="1:10" ht="232.5" customHeight="1" x14ac:dyDescent="0.25">
      <c r="A72" s="43"/>
      <c r="B72" s="3" t="s">
        <v>85</v>
      </c>
      <c r="C72" s="2" t="s">
        <v>161</v>
      </c>
      <c r="D72" s="24"/>
      <c r="E72" s="6">
        <v>320</v>
      </c>
      <c r="F72" s="6"/>
      <c r="G72" s="5"/>
      <c r="H72" s="5"/>
      <c r="I72" s="7"/>
      <c r="J72" s="23"/>
    </row>
    <row r="73" spans="1:10" ht="233.25" customHeight="1" x14ac:dyDescent="0.25">
      <c r="A73" s="43"/>
      <c r="B73" s="3" t="s">
        <v>86</v>
      </c>
      <c r="C73" s="2" t="s">
        <v>161</v>
      </c>
      <c r="D73" s="3"/>
      <c r="E73" s="6">
        <v>320</v>
      </c>
      <c r="F73" s="6"/>
      <c r="G73" s="5"/>
      <c r="H73" s="5"/>
      <c r="I73" s="7"/>
      <c r="J73" s="23"/>
    </row>
    <row r="74" spans="1:10" ht="222.75" customHeight="1" x14ac:dyDescent="0.25">
      <c r="A74" s="27" t="s">
        <v>37</v>
      </c>
      <c r="B74" s="3" t="s">
        <v>45</v>
      </c>
      <c r="C74" s="2" t="s">
        <v>161</v>
      </c>
      <c r="D74" s="3"/>
      <c r="E74" s="6">
        <f>100+1450+100+300+50+100+150</f>
        <v>2250</v>
      </c>
      <c r="F74" s="6"/>
      <c r="G74" s="5"/>
      <c r="H74" s="5"/>
      <c r="I74" s="7"/>
      <c r="J74" s="23"/>
    </row>
    <row r="75" spans="1:10" ht="233.25" customHeight="1" x14ac:dyDescent="0.25">
      <c r="A75" s="27" t="s">
        <v>38</v>
      </c>
      <c r="B75" s="3" t="s">
        <v>46</v>
      </c>
      <c r="C75" s="2" t="s">
        <v>161</v>
      </c>
      <c r="D75" s="3"/>
      <c r="E75" s="6">
        <f>50+150+100+100</f>
        <v>400</v>
      </c>
      <c r="F75" s="6"/>
      <c r="G75" s="5"/>
      <c r="H75" s="5"/>
      <c r="I75" s="7"/>
      <c r="J75" s="23"/>
    </row>
    <row r="76" spans="1:10" ht="241.5" customHeight="1" x14ac:dyDescent="0.25">
      <c r="A76" s="27" t="s">
        <v>39</v>
      </c>
      <c r="B76" s="3" t="s">
        <v>47</v>
      </c>
      <c r="C76" s="2" t="s">
        <v>161</v>
      </c>
      <c r="D76" s="3"/>
      <c r="E76" s="6">
        <f>200+200+50+100</f>
        <v>550</v>
      </c>
      <c r="F76" s="6"/>
      <c r="G76" s="5"/>
      <c r="H76" s="5"/>
      <c r="I76" s="7"/>
      <c r="J76" s="23"/>
    </row>
    <row r="77" spans="1:10" ht="231.75" customHeight="1" x14ac:dyDescent="0.25">
      <c r="A77" s="27" t="s">
        <v>40</v>
      </c>
      <c r="B77" s="3" t="s">
        <v>48</v>
      </c>
      <c r="C77" s="2" t="s">
        <v>161</v>
      </c>
      <c r="D77" s="3"/>
      <c r="E77" s="6">
        <f>150+20+50+100</f>
        <v>320</v>
      </c>
      <c r="F77" s="6"/>
      <c r="G77" s="5"/>
      <c r="H77" s="5"/>
      <c r="I77" s="7"/>
      <c r="J77" s="23"/>
    </row>
    <row r="78" spans="1:10" ht="235.5" customHeight="1" x14ac:dyDescent="0.25">
      <c r="A78" s="27" t="s">
        <v>49</v>
      </c>
      <c r="B78" s="10" t="s">
        <v>56</v>
      </c>
      <c r="C78" s="2" t="s">
        <v>162</v>
      </c>
      <c r="D78" s="10"/>
      <c r="E78" s="6">
        <f>150+100+50+300+150+300</f>
        <v>1050</v>
      </c>
      <c r="F78" s="6"/>
      <c r="G78" s="5"/>
      <c r="H78" s="5"/>
      <c r="I78" s="7"/>
      <c r="J78" s="23"/>
    </row>
    <row r="79" spans="1:10" ht="224.25" customHeight="1" x14ac:dyDescent="0.25">
      <c r="A79" s="27" t="s">
        <v>50</v>
      </c>
      <c r="B79" s="1" t="s">
        <v>57</v>
      </c>
      <c r="C79" s="2" t="s">
        <v>163</v>
      </c>
      <c r="D79" s="1"/>
      <c r="E79" s="6">
        <f>1000+300+700+1000+100</f>
        <v>3100</v>
      </c>
      <c r="F79" s="6"/>
      <c r="G79" s="5"/>
      <c r="H79" s="5"/>
      <c r="I79" s="7"/>
      <c r="J79" s="23"/>
    </row>
    <row r="80" spans="1:10" ht="235.5" customHeight="1" x14ac:dyDescent="0.25">
      <c r="A80" s="27" t="s">
        <v>51</v>
      </c>
      <c r="B80" s="1" t="s">
        <v>58</v>
      </c>
      <c r="C80" s="2" t="s">
        <v>157</v>
      </c>
      <c r="D80" s="1"/>
      <c r="E80" s="6">
        <f>300+150+200+250</f>
        <v>900</v>
      </c>
      <c r="F80" s="6"/>
      <c r="G80" s="5"/>
      <c r="H80" s="5"/>
      <c r="I80" s="7"/>
      <c r="J80" s="23"/>
    </row>
    <row r="81" spans="1:13" ht="183.75" customHeight="1" x14ac:dyDescent="0.25">
      <c r="A81" s="43" t="s">
        <v>52</v>
      </c>
      <c r="B81" s="3" t="s">
        <v>117</v>
      </c>
      <c r="C81" s="10" t="s">
        <v>164</v>
      </c>
      <c r="D81" s="24"/>
      <c r="E81" s="13">
        <v>4250</v>
      </c>
      <c r="F81" s="13"/>
      <c r="G81" s="5"/>
      <c r="H81" s="5"/>
      <c r="I81" s="7"/>
      <c r="J81" s="23"/>
    </row>
    <row r="82" spans="1:13" ht="183.75" customHeight="1" x14ac:dyDescent="0.25">
      <c r="A82" s="43"/>
      <c r="B82" s="3" t="s">
        <v>118</v>
      </c>
      <c r="C82" s="10" t="s">
        <v>165</v>
      </c>
      <c r="D82" s="26"/>
      <c r="E82" s="13">
        <v>4250</v>
      </c>
      <c r="F82" s="13"/>
      <c r="G82" s="5"/>
      <c r="H82" s="5"/>
      <c r="I82" s="7"/>
      <c r="J82" s="23"/>
    </row>
    <row r="83" spans="1:13" ht="161.25" customHeight="1" x14ac:dyDescent="0.25">
      <c r="A83" s="43"/>
      <c r="B83" s="3" t="s">
        <v>119</v>
      </c>
      <c r="C83" s="10" t="s">
        <v>164</v>
      </c>
      <c r="D83" s="26"/>
      <c r="E83" s="13">
        <v>4250</v>
      </c>
      <c r="F83" s="13"/>
      <c r="G83" s="5"/>
      <c r="H83" s="5"/>
      <c r="I83" s="7"/>
      <c r="J83" s="23"/>
    </row>
    <row r="84" spans="1:13" ht="149.25" customHeight="1" x14ac:dyDescent="0.25">
      <c r="A84" s="43"/>
      <c r="B84" s="3" t="s">
        <v>120</v>
      </c>
      <c r="C84" s="10" t="s">
        <v>164</v>
      </c>
      <c r="D84" s="26"/>
      <c r="E84" s="13">
        <v>4250</v>
      </c>
      <c r="F84" s="13"/>
      <c r="G84" s="5"/>
      <c r="H84" s="5"/>
      <c r="I84" s="7"/>
      <c r="J84" s="23"/>
    </row>
    <row r="85" spans="1:13" ht="228.75" customHeight="1" x14ac:dyDescent="0.25">
      <c r="A85" s="27" t="s">
        <v>53</v>
      </c>
      <c r="B85" s="1" t="s">
        <v>59</v>
      </c>
      <c r="C85" s="2" t="s">
        <v>157</v>
      </c>
      <c r="D85" s="1"/>
      <c r="E85" s="6">
        <v>2365</v>
      </c>
      <c r="F85" s="6"/>
      <c r="G85" s="5"/>
      <c r="H85" s="5"/>
      <c r="I85" s="7"/>
      <c r="J85" s="23"/>
    </row>
    <row r="86" spans="1:13" ht="228.75" customHeight="1" x14ac:dyDescent="0.25">
      <c r="A86" s="27" t="s">
        <v>54</v>
      </c>
      <c r="B86" s="1" t="s">
        <v>60</v>
      </c>
      <c r="C86" s="2" t="s">
        <v>166</v>
      </c>
      <c r="D86" s="1"/>
      <c r="E86" s="6">
        <f>600+100+200</f>
        <v>900</v>
      </c>
      <c r="F86" s="6"/>
      <c r="G86" s="5"/>
      <c r="H86" s="5"/>
      <c r="I86" s="7"/>
      <c r="J86" s="23"/>
    </row>
    <row r="87" spans="1:13" ht="153.75" customHeight="1" x14ac:dyDescent="0.25">
      <c r="A87" s="27" t="s">
        <v>55</v>
      </c>
      <c r="B87" s="1" t="s">
        <v>136</v>
      </c>
      <c r="C87" s="10" t="s">
        <v>156</v>
      </c>
      <c r="D87" s="1"/>
      <c r="E87" s="6">
        <v>900</v>
      </c>
      <c r="F87" s="6"/>
      <c r="G87" s="5"/>
      <c r="H87" s="5"/>
      <c r="I87" s="7"/>
      <c r="J87" s="23"/>
    </row>
    <row r="88" spans="1:13" ht="153.75" customHeight="1" x14ac:dyDescent="0.25">
      <c r="A88" s="27" t="s">
        <v>87</v>
      </c>
      <c r="B88" s="1" t="s">
        <v>137</v>
      </c>
      <c r="C88" s="10" t="s">
        <v>156</v>
      </c>
      <c r="D88" s="24"/>
      <c r="E88" s="6">
        <v>900</v>
      </c>
      <c r="F88" s="6"/>
      <c r="G88" s="5"/>
      <c r="H88" s="5"/>
      <c r="I88" s="7"/>
      <c r="J88" s="23"/>
    </row>
    <row r="89" spans="1:13" ht="153.75" customHeight="1" x14ac:dyDescent="0.25">
      <c r="A89" s="27" t="s">
        <v>88</v>
      </c>
      <c r="B89" s="1" t="s">
        <v>139</v>
      </c>
      <c r="C89" s="10" t="s">
        <v>156</v>
      </c>
      <c r="D89" s="24"/>
      <c r="E89" s="6">
        <v>900</v>
      </c>
      <c r="F89" s="6"/>
      <c r="G89" s="5"/>
      <c r="H89" s="5"/>
      <c r="I89" s="7"/>
      <c r="J89" s="23"/>
    </row>
    <row r="90" spans="1:13" ht="153.75" customHeight="1" x14ac:dyDescent="0.25">
      <c r="A90" s="27" t="s">
        <v>97</v>
      </c>
      <c r="B90" s="1" t="s">
        <v>138</v>
      </c>
      <c r="C90" s="10" t="s">
        <v>156</v>
      </c>
      <c r="D90" s="24"/>
      <c r="E90" s="6">
        <v>950</v>
      </c>
      <c r="F90" s="6"/>
      <c r="G90" s="5"/>
      <c r="H90" s="5"/>
      <c r="I90" s="7"/>
      <c r="J90" s="23"/>
    </row>
    <row r="91" spans="1:13" ht="18.75" customHeight="1" x14ac:dyDescent="0.25">
      <c r="A91" s="44" t="s">
        <v>62</v>
      </c>
      <c r="B91" s="44"/>
      <c r="C91" s="30"/>
      <c r="D91" s="30"/>
      <c r="E91" s="11">
        <f>SUM(E60:E90)</f>
        <v>49795</v>
      </c>
      <c r="F91" s="11"/>
      <c r="G91" s="11"/>
      <c r="H91" s="11"/>
      <c r="I91" s="11">
        <f>SUM(I60:I90)</f>
        <v>0</v>
      </c>
      <c r="J91" s="31">
        <f>SUM(J60:J90)</f>
        <v>0</v>
      </c>
      <c r="M91" s="17"/>
    </row>
    <row r="92" spans="1:13" ht="17.25" customHeight="1" x14ac:dyDescent="0.25">
      <c r="A92" s="45" t="s">
        <v>63</v>
      </c>
      <c r="B92" s="45"/>
      <c r="C92" s="33"/>
      <c r="D92" s="33"/>
      <c r="E92" s="8">
        <f>E54+E91</f>
        <v>300585</v>
      </c>
      <c r="F92" s="8"/>
      <c r="G92" s="9"/>
      <c r="H92" s="9"/>
      <c r="I92" s="9">
        <f>I91+I54</f>
        <v>0</v>
      </c>
      <c r="J92" s="32">
        <f>J54+J91</f>
        <v>0</v>
      </c>
    </row>
    <row r="93" spans="1:13" x14ac:dyDescent="0.25">
      <c r="A93" s="20"/>
    </row>
    <row r="94" spans="1:13" ht="50.25" customHeight="1" x14ac:dyDescent="0.25">
      <c r="A94" s="20"/>
      <c r="B94" s="41" t="s">
        <v>133</v>
      </c>
      <c r="C94" s="41"/>
      <c r="D94" s="41"/>
    </row>
    <row r="95" spans="1:13" ht="65.25" customHeight="1" x14ac:dyDescent="0.25">
      <c r="A95" s="20"/>
      <c r="B95" s="42"/>
      <c r="C95" s="42"/>
      <c r="D95" s="42"/>
    </row>
    <row r="96" spans="1:13" ht="60" customHeight="1" x14ac:dyDescent="0.25">
      <c r="A96" s="20"/>
      <c r="B96" s="42"/>
      <c r="C96" s="42"/>
      <c r="D96" s="42"/>
    </row>
    <row r="97" spans="1:1" x14ac:dyDescent="0.25">
      <c r="A97" s="20"/>
    </row>
    <row r="98" spans="1:1" x14ac:dyDescent="0.25">
      <c r="A98" s="20"/>
    </row>
    <row r="99" spans="1:1" x14ac:dyDescent="0.25">
      <c r="A99" s="20"/>
    </row>
    <row r="100" spans="1:1" x14ac:dyDescent="0.25">
      <c r="A100" s="20"/>
    </row>
    <row r="101" spans="1:1" x14ac:dyDescent="0.25">
      <c r="A101" s="20"/>
    </row>
    <row r="102" spans="1:1" x14ac:dyDescent="0.25">
      <c r="A102" s="20"/>
    </row>
    <row r="103" spans="1:1" x14ac:dyDescent="0.25">
      <c r="A103" s="20"/>
    </row>
    <row r="104" spans="1:1" x14ac:dyDescent="0.25">
      <c r="A104" s="20"/>
    </row>
    <row r="105" spans="1:1" x14ac:dyDescent="0.25">
      <c r="A105" s="20"/>
    </row>
    <row r="106" spans="1:1" x14ac:dyDescent="0.25">
      <c r="A106" s="20"/>
    </row>
    <row r="107" spans="1:1" x14ac:dyDescent="0.25">
      <c r="A107" s="20"/>
    </row>
  </sheetData>
  <mergeCells count="46">
    <mergeCell ref="B3:G3"/>
    <mergeCell ref="F5:F7"/>
    <mergeCell ref="H5:H7"/>
    <mergeCell ref="F56:F58"/>
    <mergeCell ref="H56:H58"/>
    <mergeCell ref="C56:C58"/>
    <mergeCell ref="D56:D58"/>
    <mergeCell ref="A8:I8"/>
    <mergeCell ref="A5:A7"/>
    <mergeCell ref="B5:B7"/>
    <mergeCell ref="C5:C7"/>
    <mergeCell ref="D5:D7"/>
    <mergeCell ref="E5:E7"/>
    <mergeCell ref="G5:G7"/>
    <mergeCell ref="I5:I7"/>
    <mergeCell ref="A46:A50"/>
    <mergeCell ref="J5:J7"/>
    <mergeCell ref="A25:D25"/>
    <mergeCell ref="A26:A27"/>
    <mergeCell ref="A37:D37"/>
    <mergeCell ref="A38:A42"/>
    <mergeCell ref="A16:D16"/>
    <mergeCell ref="A11:D11"/>
    <mergeCell ref="A17:A20"/>
    <mergeCell ref="A21:D21"/>
    <mergeCell ref="A22:A24"/>
    <mergeCell ref="J56:J58"/>
    <mergeCell ref="A59:I59"/>
    <mergeCell ref="A68:A70"/>
    <mergeCell ref="A56:A58"/>
    <mergeCell ref="B56:B58"/>
    <mergeCell ref="E56:E58"/>
    <mergeCell ref="G56:G58"/>
    <mergeCell ref="I56:I58"/>
    <mergeCell ref="B94:D94"/>
    <mergeCell ref="B95:D95"/>
    <mergeCell ref="B96:D96"/>
    <mergeCell ref="A45:D45"/>
    <mergeCell ref="A28:D28"/>
    <mergeCell ref="A29:A31"/>
    <mergeCell ref="A81:A84"/>
    <mergeCell ref="A91:B91"/>
    <mergeCell ref="A92:B92"/>
    <mergeCell ref="A71:A73"/>
    <mergeCell ref="A54:B54"/>
    <mergeCell ref="A67:D67"/>
  </mergeCells>
  <pageMargins left="0.7" right="0.7" top="0.75" bottom="0.75" header="0.3" footer="0.3"/>
  <pageSetup paperSize="9" scale="47" fitToHeight="0" orientation="portrait" r:id="rId1"/>
  <rowBreaks count="1" manualBreakCount="1">
    <brk id="18" max="9" man="1"/>
  </rowBreaks>
  <colBreaks count="1" manualBreakCount="1">
    <brk id="9" max="99" man="1"/>
  </col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vt:i4>
      </vt:variant>
      <vt:variant>
        <vt:lpstr>Именованные диапазоны</vt:lpstr>
      </vt:variant>
      <vt:variant>
        <vt:i4>1</vt:i4>
      </vt:variant>
    </vt:vector>
  </HeadingPairs>
  <TitlesOfParts>
    <vt:vector size="2" baseType="lpstr">
      <vt:lpstr>caiet</vt:lpstr>
      <vt:lpstr>caiet!Область_печати</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Пользователь</dc:creator>
  <cp:lastModifiedBy>Пользователь</cp:lastModifiedBy>
  <cp:lastPrinted>2024-02-15T15:11:21Z</cp:lastPrinted>
  <dcterms:created xsi:type="dcterms:W3CDTF">2024-01-30T07:00:50Z</dcterms:created>
  <dcterms:modified xsi:type="dcterms:W3CDTF">2024-02-16T14:10:37Z</dcterms:modified>
</cp:coreProperties>
</file>