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 activeTab="2"/>
  </bookViews>
  <sheets>
    <sheet name="Specificații Tehnice" sheetId="2" r:id="rId1"/>
    <sheet name="Specificații de preț" sheetId="3" r:id="rId2"/>
    <sheet name="ТВ" sheetId="4" r:id="rId3"/>
  </sheets>
  <definedNames>
    <definedName name="_Toc392180207" localSheetId="1">'Specificații de preț'!$A$2</definedName>
  </definedNames>
  <calcPr calcId="152511"/>
</workbook>
</file>

<file path=xl/sharedStrings.xml><?xml version="1.0" encoding="utf-8"?>
<sst xmlns="http://schemas.openxmlformats.org/spreadsheetml/2006/main" count="565" uniqueCount="291">
  <si>
    <t>Nr d/o</t>
  </si>
  <si>
    <t>Semnatura__________________</t>
  </si>
  <si>
    <t xml:space="preserve">Denumirea bunurilor </t>
  </si>
  <si>
    <t>Tara de origine</t>
  </si>
  <si>
    <t>Codul CPV</t>
  </si>
  <si>
    <t>Producatorul</t>
  </si>
  <si>
    <t>1</t>
  </si>
  <si>
    <t>2</t>
  </si>
  <si>
    <t>3</t>
  </si>
  <si>
    <t>4</t>
  </si>
  <si>
    <t>5</t>
  </si>
  <si>
    <t>6</t>
  </si>
  <si>
    <t>7</t>
  </si>
  <si>
    <t>8</t>
  </si>
  <si>
    <t>Marfa se elibereaza numai in cutia producatorului conf. normelor sanitare.          Telefon de contact 022 407-100, 022 407-101</t>
  </si>
  <si>
    <t>MD</t>
  </si>
  <si>
    <t>Livrarea produselor o dată pe saptamina conform comandei prezentate prealabil          Denumirea participantului SC Baguette  SRL</t>
  </si>
  <si>
    <t>Modelul Articolului</t>
  </si>
  <si>
    <t>Standarte de referință</t>
  </si>
  <si>
    <t>Specificarea tehnică deplina solicitată de catre autoritatea contractantă</t>
  </si>
  <si>
    <t>Specificarea tehnică deplina propusa de catre ofertant</t>
  </si>
  <si>
    <t>Un.</t>
  </si>
  <si>
    <t>Canti-</t>
  </si>
  <si>
    <t>Preţ</t>
  </si>
  <si>
    <t>Suma</t>
  </si>
  <si>
    <t>mă-</t>
  </si>
  <si>
    <t>tatea</t>
  </si>
  <si>
    <t>fără</t>
  </si>
  <si>
    <t>Cu</t>
  </si>
  <si>
    <t xml:space="preserve"> (lei) </t>
  </si>
  <si>
    <t xml:space="preserve">(lei)  </t>
  </si>
  <si>
    <t>sură</t>
  </si>
  <si>
    <t>totala</t>
  </si>
  <si>
    <t>TVA</t>
  </si>
  <si>
    <t>fără TVA</t>
  </si>
  <si>
    <t>cu TVA</t>
  </si>
  <si>
    <t>9</t>
  </si>
  <si>
    <t>0</t>
  </si>
  <si>
    <t xml:space="preserve">Termen de livrare </t>
  </si>
  <si>
    <t>SPECIFICAŢII  DE FORMARE A PREŢULUI F(4.2)</t>
  </si>
  <si>
    <t>% нац</t>
  </si>
  <si>
    <t>12</t>
  </si>
  <si>
    <t>Functia Director  Cebotari Valentin</t>
  </si>
  <si>
    <t>тендерная сумма:</t>
  </si>
  <si>
    <t>дата аукциона</t>
  </si>
  <si>
    <t>мин.</t>
  </si>
  <si>
    <t xml:space="preserve">сумма </t>
  </si>
  <si>
    <t>лота</t>
  </si>
  <si>
    <t>можно превысить</t>
  </si>
  <si>
    <t>[Acest tabel va fi completat de către ofertant în coloanele 5,6,7,8, iar de către autoritatea contractantă – în coloanele 1,2,3,4,9,10]</t>
  </si>
  <si>
    <r>
      <t>Specificații de preț (F4.2)</t>
    </r>
    <r>
      <rPr>
        <sz val="13"/>
        <color rgb="FF5B9BD5"/>
        <rFont val="Calibri Light"/>
        <family val="2"/>
      </rPr>
      <t xml:space="preserve"> </t>
    </r>
  </si>
  <si>
    <t>unitar</t>
  </si>
  <si>
    <t xml:space="preserve"> (fără TVA)</t>
  </si>
  <si>
    <t xml:space="preserve">unitar </t>
  </si>
  <si>
    <t>(cu TVA)</t>
  </si>
  <si>
    <r>
      <t>Ofertantul: _</t>
    </r>
    <r>
      <rPr>
        <u val="single"/>
        <sz val="10"/>
        <color theme="1"/>
        <rFont val="Times New Roman"/>
        <family val="1"/>
      </rPr>
      <t>"Baguette" SRL</t>
    </r>
    <r>
      <rPr>
        <sz val="10"/>
        <color theme="1"/>
        <rFont val="Times New Roman"/>
        <family val="1"/>
      </rPr>
      <t>_ Adresa: _</t>
    </r>
    <r>
      <rPr>
        <u val="single"/>
        <sz val="10"/>
        <color theme="1"/>
        <rFont val="Times New Roman"/>
        <family val="1"/>
      </rPr>
      <t>mun. Chisinau, str. Voluntarilor, 15</t>
    </r>
  </si>
  <si>
    <t>Numărul licitaţiei:</t>
  </si>
  <si>
    <t>Denumirea licitaţiei:</t>
  </si>
  <si>
    <t>Lot: ___________</t>
  </si>
  <si>
    <t>Alternativa nr.: ___________</t>
  </si>
  <si>
    <t>Pagina: __din __</t>
  </si>
  <si>
    <t xml:space="preserve">Specificaţii tehnice (F4.1) </t>
  </si>
  <si>
    <t>Clasificație bugetară (IBAN)
contractantă</t>
  </si>
  <si>
    <t>Total:</t>
  </si>
  <si>
    <r>
      <t>Numele, Prenumele:_</t>
    </r>
    <r>
      <rPr>
        <u val="single"/>
        <sz val="10"/>
        <color theme="1"/>
        <rFont val="Times New Roman"/>
        <family val="1"/>
      </rPr>
      <t>Cebotari Valentin</t>
    </r>
    <r>
      <rPr>
        <sz val="10"/>
        <color theme="1"/>
        <rFont val="Times New Roman"/>
        <family val="1"/>
      </rPr>
      <t>_ În calitate de: _</t>
    </r>
    <r>
      <rPr>
        <u val="single"/>
        <sz val="10"/>
        <color theme="1"/>
        <rFont val="Times New Roman"/>
        <family val="1"/>
      </rPr>
      <t>director</t>
    </r>
    <r>
      <rPr>
        <sz val="10"/>
        <color theme="1"/>
        <rFont val="Times New Roman"/>
        <family val="1"/>
      </rPr>
      <t>_Semnat:____</t>
    </r>
  </si>
  <si>
    <t xml:space="preserve">31.12.2021
</t>
  </si>
  <si>
    <t>Наименование организации:  Primaria s. Cismichioi</t>
  </si>
  <si>
    <t>Adresa: 5351, MOLDOVA, UTA Găgăuzia, s.Cişmichioi, str. Pirogova 72</t>
  </si>
  <si>
    <t>Tel.: 069726524</t>
  </si>
  <si>
    <t>E-mail: primaria.cesmekioi@mail.ru</t>
  </si>
  <si>
    <t>Achizitii.md ID 21041035  ocds-b3wdp1-MD-1624258229704</t>
  </si>
  <si>
    <t>Название тендера: Продукты питания для детского сада "Достлук" на третий квартал 2021 года</t>
  </si>
  <si>
    <t>Denumirea  procedurii de achiziție:  Primaria s. Cismichioi</t>
  </si>
  <si>
    <t xml:space="preserve"> Primaria s. Cismichioi</t>
  </si>
  <si>
    <t>ID 21041035  ocds-b3wdp1-MD-1624258229704</t>
  </si>
  <si>
    <t>Data:26 июн 2021, 0:00 - 9 июл 2021,</t>
  </si>
  <si>
    <t>Лот 1 Продукты животного происхождения, мясо и мясные продукты</t>
  </si>
  <si>
    <t>15112130-6</t>
  </si>
  <si>
    <t>15111100-0</t>
  </si>
  <si>
    <t>Куриное филе Производство РМ</t>
  </si>
  <si>
    <t>Мясо говяжье (филе) Производство РМ</t>
  </si>
  <si>
    <t>кг</t>
  </si>
  <si>
    <t xml:space="preserve">1.1 15112130-6 Куриное филе 
Производство РМ кг 250.00 в/с 1 кат., охлажденное, фасован. до 1 кг в лотки. Согласно заявке с 7:00 до 15:00 часов . Доставка 2 раза в неделю:  понедельник  и среда 
</t>
  </si>
  <si>
    <t>бедр.часть,1 кат. , без костей, фасованное в лотки/казероли до 2,5 кг Согласно заявке с 7:00 до 15:00 часов . Доставка 2 раза в неделю: понедельник  и среда</t>
  </si>
  <si>
    <t>Лот 2  Молочные продукты</t>
  </si>
  <si>
    <t>15511100-4</t>
  </si>
  <si>
    <t>15550000-8</t>
  </si>
  <si>
    <t>15512000-0</t>
  </si>
  <si>
    <t>15542000-9</t>
  </si>
  <si>
    <t>15530000-2</t>
  </si>
  <si>
    <t>15551000-5</t>
  </si>
  <si>
    <t>Молоко  2,5% - 1лПроизводство РМ</t>
  </si>
  <si>
    <t>Масло сливочное</t>
  </si>
  <si>
    <t>Йогурт 2,5%-100гр.</t>
  </si>
  <si>
    <t>Кефир 2,5%  1л Производство РМ</t>
  </si>
  <si>
    <t>Сметана 15% Производство РМ</t>
  </si>
  <si>
    <t>Творог свежий 9% Производство РМ</t>
  </si>
  <si>
    <t>л</t>
  </si>
  <si>
    <t>кг.</t>
  </si>
  <si>
    <t>в/сорт п/э пак.по 1л. Согласно заявке с 7:00 до 15:00 часов. Доставка 3 раза в неделю:  вторник, четверг и суббота..</t>
  </si>
  <si>
    <t>в/сорт п/эт.пакет по 1л. Согласно заявке с 7:00 до 15:00 часов. Доставка 3 раза в неделю:  вторник, четверг и суббота.</t>
  </si>
  <si>
    <t>в/сорт стакан. до 0,5л., без добавления растительных жиров. Согласно заявке с 7:00 до 15:00 часов . Доставка 3 раза в неделю:  вторник, четверг и суббота.</t>
  </si>
  <si>
    <t>в/сорт 9% до 0,5 кг.фасованный, без добавления растительных жиров. Согласно заявке с 7:00 до 15:00 часов . Доставка 3 раза в неделю:  вторник, четверг и суббота.</t>
  </si>
  <si>
    <t>жирность не менее 73%без добавления растительных жиров. Доставка 3 раза в неделю:  вторник, четверг и суббота.</t>
  </si>
  <si>
    <t>по 100 гр. Согласно заявке с 7:00 до 15:00 часов. Доставка 3 раза в неделю:  вторник, четверг и суббота.</t>
  </si>
  <si>
    <t>Лот 3       Продукты мукомольной промышленности, крахмал и крахмалопродукты</t>
  </si>
  <si>
    <t>15613380-5</t>
  </si>
  <si>
    <t>Овсянка</t>
  </si>
  <si>
    <t>в/сорт  фас.по 1кг.</t>
  </si>
  <si>
    <t>15613000-8</t>
  </si>
  <si>
    <t>Кукурузная  крупа</t>
  </si>
  <si>
    <t>Гречневая  крупа</t>
  </si>
  <si>
    <t>15614000-5</t>
  </si>
  <si>
    <t>Рис  круглый</t>
  </si>
  <si>
    <t>15612100-2</t>
  </si>
  <si>
    <t>Мука пшеничная</t>
  </si>
  <si>
    <t>15625000-5</t>
  </si>
  <si>
    <t xml:space="preserve">Манная </t>
  </si>
  <si>
    <t>15851250-5</t>
  </si>
  <si>
    <t>Кускус крупа 0,9</t>
  </si>
  <si>
    <t>Пшеничная крупа</t>
  </si>
  <si>
    <t>Перловка</t>
  </si>
  <si>
    <t>Пшено</t>
  </si>
  <si>
    <t>15600000-4</t>
  </si>
  <si>
    <t>Лаваш</t>
  </si>
  <si>
    <t>шт.</t>
  </si>
  <si>
    <t>в/с фасов. до 5 кг</t>
  </si>
  <si>
    <t xml:space="preserve">в/сорт  </t>
  </si>
  <si>
    <t>в\с фас.</t>
  </si>
  <si>
    <t>Лот 4 Различные продукты питания</t>
  </si>
  <si>
    <t>15850000-1</t>
  </si>
  <si>
    <t>Макароны (фигурные)</t>
  </si>
  <si>
    <t>Спагетти</t>
  </si>
  <si>
    <t>Лапша  400 г=40п</t>
  </si>
  <si>
    <t>15872400-5</t>
  </si>
  <si>
    <t>Соль йодированная</t>
  </si>
  <si>
    <t>15841300-8</t>
  </si>
  <si>
    <t>Какао-порошок (0,1кг)</t>
  </si>
  <si>
    <t>15831000-2</t>
  </si>
  <si>
    <t xml:space="preserve">Сахар </t>
  </si>
  <si>
    <t>15863200-7</t>
  </si>
  <si>
    <t>Чай черный (Майский крупно-листовой, 250 гр.)</t>
  </si>
  <si>
    <t>15800000-6</t>
  </si>
  <si>
    <t>Сыр твердый</t>
  </si>
  <si>
    <t>15898000-9</t>
  </si>
  <si>
    <t>Дрожжи (0,08 кг)</t>
  </si>
  <si>
    <t>15821200-1</t>
  </si>
  <si>
    <t>Бублики из непросеянной муки</t>
  </si>
  <si>
    <t>пач.</t>
  </si>
  <si>
    <t xml:space="preserve">   кг</t>
  </si>
  <si>
    <t>в/с,твердых сортов, класс I, гр.А, фасов. до 1кг</t>
  </si>
  <si>
    <t>в/с,твердых сортов, класс I, гр.А, фасов. по 400 гр.</t>
  </si>
  <si>
    <t>йодированная в пакетах по 1 кг</t>
  </si>
  <si>
    <t>в пачках по 100 гр</t>
  </si>
  <si>
    <t>из сахарной свеклы в мешках до 50 кг</t>
  </si>
  <si>
    <t>в пачках по  250 гр</t>
  </si>
  <si>
    <t>в/сорт, Производство РМ</t>
  </si>
  <si>
    <t>в пачке по 80 гр</t>
  </si>
  <si>
    <t>из непросеянной муки.</t>
  </si>
  <si>
    <t xml:space="preserve"> Лот 5     Яйцо</t>
  </si>
  <si>
    <t>03142500-3</t>
  </si>
  <si>
    <t>Яйца диетические</t>
  </si>
  <si>
    <t>высший сорт лотки по 30 шт. весом не менее 65 гр</t>
  </si>
  <si>
    <t>Лот 6 Масла</t>
  </si>
  <si>
    <t>15421000-5</t>
  </si>
  <si>
    <t xml:space="preserve">Масло подсолнечное </t>
  </si>
  <si>
    <t xml:space="preserve">в/с, бутылки по 5л.
не рафинированное 
</t>
  </si>
  <si>
    <t>Лот 7 Переработанные фрукты и овощи</t>
  </si>
  <si>
    <t>15331428-3</t>
  </si>
  <si>
    <t>Томатная паста</t>
  </si>
  <si>
    <t>15331500-2</t>
  </si>
  <si>
    <t>Огурцы соленые</t>
  </si>
  <si>
    <t>15320000-7</t>
  </si>
  <si>
    <t>Сок натуральный без мякоти 3л</t>
  </si>
  <si>
    <t>бан.</t>
  </si>
  <si>
    <t>бан</t>
  </si>
  <si>
    <t>25% массовых долей сухих веществ, в банках по 0,7л</t>
  </si>
  <si>
    <t>Упакованные в вакуумной упаковке по 200 гр</t>
  </si>
  <si>
    <t>натуральный, без мякоти , в банках по 3 л</t>
  </si>
  <si>
    <t>Лот 8 Зерновые, картофель, овощи, фрукты и орехи</t>
  </si>
  <si>
    <t>03212100-1</t>
  </si>
  <si>
    <t xml:space="preserve">Картофель </t>
  </si>
  <si>
    <t>03221113-1</t>
  </si>
  <si>
    <t>Лук репчатый</t>
  </si>
  <si>
    <t>03221112-4</t>
  </si>
  <si>
    <t xml:space="preserve">Морковь </t>
  </si>
  <si>
    <t>03221410-3</t>
  </si>
  <si>
    <t xml:space="preserve">Капуста </t>
  </si>
  <si>
    <t>03221111-7</t>
  </si>
  <si>
    <t xml:space="preserve">Свекла </t>
  </si>
  <si>
    <t>03222321-9</t>
  </si>
  <si>
    <t>Яблоки «голден»</t>
  </si>
  <si>
    <t>03222210-8</t>
  </si>
  <si>
    <t>Лимоны</t>
  </si>
  <si>
    <t>03221230-7</t>
  </si>
  <si>
    <t xml:space="preserve">Перец </t>
  </si>
  <si>
    <t>03222111-4</t>
  </si>
  <si>
    <t>Банан</t>
  </si>
  <si>
    <t>03221220-4</t>
  </si>
  <si>
    <t>Горох</t>
  </si>
  <si>
    <t>03221210-1</t>
  </si>
  <si>
    <t>Фасоль</t>
  </si>
  <si>
    <t>03212211-2</t>
  </si>
  <si>
    <t>Чечевица</t>
  </si>
  <si>
    <t>03221240-0</t>
  </si>
  <si>
    <t>Помидор</t>
  </si>
  <si>
    <t>стандартный. Согласно заявке с 7:00 до 15:00 часов . Доставка 2 раза в неделю.</t>
  </si>
  <si>
    <t>стандартный. Согласно заявке с 7:00 до 15:00 часов. Доставка 2 раза в неделю.</t>
  </si>
  <si>
    <t xml:space="preserve"> стандартный. Согласно заявке с 7:00 до 15:00 часов. Доставка 2 раза в неделю</t>
  </si>
  <si>
    <t>свежий, сладкий. Согласно заявке с 7:00 до 15:00 часов. Доставка 2 раза в неделю</t>
  </si>
  <si>
    <t xml:space="preserve">стандартный. Согласно заявке с 7:00 до 15:00 часов. </t>
  </si>
  <si>
    <t>свежий ,стандартный. Согласно заявке с 7:00 до 15:00 часов. Доставка 2 раза в неделю</t>
  </si>
  <si>
    <t>03221270-9</t>
  </si>
  <si>
    <t>Огурцы свежие</t>
  </si>
  <si>
    <t>15330000-0</t>
  </si>
  <si>
    <t>Горошек консервированный</t>
  </si>
  <si>
    <t>03222331-2</t>
  </si>
  <si>
    <t>Абрикосы</t>
  </si>
  <si>
    <t>03222322-6</t>
  </si>
  <si>
    <t>Груша</t>
  </si>
  <si>
    <t>03222334-3</t>
  </si>
  <si>
    <t>Слива</t>
  </si>
  <si>
    <t>03222332-9</t>
  </si>
  <si>
    <t>Персики</t>
  </si>
  <si>
    <t>03222000-3</t>
  </si>
  <si>
    <t>Орехи грецкие</t>
  </si>
  <si>
    <t>Семена тыквы очищенные  200гр.</t>
  </si>
  <si>
    <t>03111000-2</t>
  </si>
  <si>
    <t>Семена льна 200гр</t>
  </si>
  <si>
    <t>Кунжут 200гр.</t>
  </si>
  <si>
    <t>Семечки очищенные</t>
  </si>
  <si>
    <t>стандартный. Согласно заявке с 7:00 до 15:00 часов. Доставка 2 раза в неделю</t>
  </si>
  <si>
    <t>очищенные по 200 гр. в упак.</t>
  </si>
  <si>
    <t>Лот 9 Замороженная рыба</t>
  </si>
  <si>
    <t>15221000-3</t>
  </si>
  <si>
    <t>Рыба “Хек Аргентина”</t>
  </si>
  <si>
    <t>в/с 1 кат., замороженная, без головы, внутренностей и хвоста. крупная, тушка весом не менее 0,35 кг. Согласно заявке с 7:00 до 15:00 часов . Доставка 2 раза в неделю</t>
  </si>
  <si>
    <t xml:space="preserve"> с 7:00 до 15:00 часов . Доставка 2 раза в неделю:  понедельник  и среда 
</t>
  </si>
  <si>
    <t xml:space="preserve">с 7:00 до 15:00 часов. Доставка 3 раза в неделю:  вторник, четверг и суббота..
</t>
  </si>
  <si>
    <t xml:space="preserve">с 7:00 до 15:00 часов . Доставка 2 раза в неделю.
</t>
  </si>
  <si>
    <t xml:space="preserve"> с 7:00 до 15:00 часов . Доставка 2 раза в неделю
</t>
  </si>
  <si>
    <t>в/с,твердых сортов, класс I, гр.А, фасов. 5 кг</t>
  </si>
  <si>
    <t>из сахарной свеклы в мешках 50 кг</t>
  </si>
  <si>
    <t>в пачках по  200 гр</t>
  </si>
  <si>
    <t>стандартный. Согласно заявке с 7:00 до 15:00 часов. Доставка 2 раза в неделю 0,670 gr</t>
  </si>
  <si>
    <t>Perioada:10,07-30,09</t>
  </si>
  <si>
    <t>свежий, сладкий. SEZON Согласно заявке с 7:00 до 15:00 часов. Доставка 2 раза в неделю</t>
  </si>
  <si>
    <t>свежий   Sezon ,стандартный. Согласно заявке с 7:00 до 15:00 часов. Доставка 2 раза в неделю</t>
  </si>
  <si>
    <t>свежий , sezon стандартный. Согласно заявке с 7:00 до 15:00 часов. Доставка 2 раза в неделю</t>
  </si>
  <si>
    <t>свежий sezon ,стандартный. Согласно заявке с 7:00 до 15:00 часов. Доставка 2 раза в неделю</t>
  </si>
  <si>
    <t>свежий ,стандартный.В сезон. Согласно заявке с 7:00 до 15:00 часов. Доставка 2 раза в неделю</t>
  </si>
  <si>
    <t>260 gr</t>
  </si>
  <si>
    <t>из непросеянной муки.4 kg</t>
  </si>
  <si>
    <t>шт</t>
  </si>
  <si>
    <t>basarabia nord/floreni/creativ/cardiax/</t>
  </si>
  <si>
    <t>basarabia nord/mad meat/zoonic</t>
  </si>
  <si>
    <t>jlc/serviabil/lapmol</t>
  </si>
  <si>
    <t>jlc/serviabil/lapmol/vitafor</t>
  </si>
  <si>
    <t>almaian/</t>
  </si>
  <si>
    <t>stiviprod/vitalcomus</t>
  </si>
  <si>
    <t>sudzuker</t>
  </si>
  <si>
    <t>garma</t>
  </si>
  <si>
    <t>transtest</t>
  </si>
  <si>
    <t>vitarina prim</t>
  </si>
  <si>
    <t>baracuda grup</t>
  </si>
  <si>
    <t>alodis</t>
  </si>
  <si>
    <t>moldova zahar</t>
  </si>
  <si>
    <t>riul vechi</t>
  </si>
  <si>
    <t>serviabil/vitafor</t>
  </si>
  <si>
    <t>condiprod</t>
  </si>
  <si>
    <t>ideea prim/pandus</t>
  </si>
  <si>
    <t>rai plai avicola</t>
  </si>
  <si>
    <t>dmitrii&amp;ivan bodlev</t>
  </si>
  <si>
    <t>oliver</t>
  </si>
  <si>
    <t>gutarom</t>
  </si>
  <si>
    <t>agrocosdar</t>
  </si>
  <si>
    <t>poliglia</t>
  </si>
  <si>
    <t>florian</t>
  </si>
  <si>
    <t>cecoi/poliglia</t>
  </si>
  <si>
    <t>viorica&amp;k/bizgan ion</t>
  </si>
  <si>
    <t>cecoi/florian</t>
  </si>
  <si>
    <t>moratu</t>
  </si>
  <si>
    <t>oz'vural</t>
  </si>
  <si>
    <t>ms ilpex</t>
  </si>
  <si>
    <t>vitalcomus/stiviprod</t>
  </si>
  <si>
    <t>basarabia/conserv grup/rodos/</t>
  </si>
  <si>
    <t>producator din moldova</t>
  </si>
  <si>
    <t>bonvie pro/ygrik grup</t>
  </si>
  <si>
    <t>amager/slavena/salipetrier</t>
  </si>
  <si>
    <t>Data: "07"_Iulie 2021</t>
  </si>
  <si>
    <t>Numărul  procedurii de achiziție  ID 21041035  ocds-b3wdp1-MD-1624258229704din_"07"_Iulie 2021_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</si>
</sst>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3"/>
      <color rgb="FF5B9BD5"/>
      <name val="Calibri Light"/>
      <family val="2"/>
    </font>
    <font>
      <sz val="13"/>
      <color rgb="FF5B9BD5"/>
      <name val="Calibri Light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u val="single"/>
      <sz val="10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justify" vertical="top" wrapText="1"/>
    </xf>
    <xf numFmtId="0" fontId="2" fillId="0" borderId="0" xfId="0" applyFont="1" applyFill="1"/>
    <xf numFmtId="0" fontId="3" fillId="0" borderId="0" xfId="0" applyFont="1"/>
    <xf numFmtId="49" fontId="2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0" fontId="2" fillId="0" borderId="1" xfId="0" applyFont="1" applyBorder="1"/>
    <xf numFmtId="49" fontId="2" fillId="0" borderId="1" xfId="0" applyNumberFormat="1" applyFont="1" applyFill="1" applyBorder="1"/>
    <xf numFmtId="49" fontId="3" fillId="0" borderId="0" xfId="0" applyNumberFormat="1" applyFont="1"/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 applyBorder="1"/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/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/>
    <xf numFmtId="2" fontId="3" fillId="0" borderId="0" xfId="0" applyNumberFormat="1" applyFont="1" applyFill="1"/>
    <xf numFmtId="2" fontId="5" fillId="3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Border="1"/>
    <xf numFmtId="10" fontId="3" fillId="0" borderId="1" xfId="0" applyNumberFormat="1" applyFont="1" applyBorder="1"/>
    <xf numFmtId="0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2" fontId="7" fillId="0" borderId="0" xfId="0" applyNumberFormat="1" applyFont="1" applyFill="1"/>
    <xf numFmtId="0" fontId="3" fillId="4" borderId="0" xfId="0" applyFont="1" applyFill="1"/>
    <xf numFmtId="0" fontId="6" fillId="4" borderId="0" xfId="0" applyFont="1" applyFill="1"/>
    <xf numFmtId="0" fontId="7" fillId="0" borderId="0" xfId="0" applyFont="1" applyAlignment="1">
      <alignment horizontal="center"/>
    </xf>
    <xf numFmtId="2" fontId="8" fillId="0" borderId="0" xfId="0" applyNumberFormat="1" applyFont="1" applyFill="1"/>
    <xf numFmtId="0" fontId="4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top"/>
    </xf>
    <xf numFmtId="2" fontId="4" fillId="0" borderId="3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10" fontId="2" fillId="0" borderId="1" xfId="0" applyNumberFormat="1" applyFont="1" applyBorder="1"/>
    <xf numFmtId="0" fontId="2" fillId="0" borderId="0" xfId="0" applyFont="1"/>
    <xf numFmtId="0" fontId="2" fillId="0" borderId="1" xfId="0" applyFont="1" applyFill="1" applyBorder="1" applyAlignment="1">
      <alignment horizontal="justify" vertical="top" wrapText="1"/>
    </xf>
    <xf numFmtId="2" fontId="16" fillId="0" borderId="1" xfId="0" applyNumberFormat="1" applyFont="1" applyBorder="1"/>
    <xf numFmtId="0" fontId="2" fillId="0" borderId="1" xfId="0" applyFont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7" fillId="0" borderId="0" xfId="0" applyFont="1"/>
    <xf numFmtId="14" fontId="3" fillId="0" borderId="1" xfId="0" applyNumberFormat="1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center" vertical="top" wrapText="1"/>
    </xf>
    <xf numFmtId="14" fontId="3" fillId="0" borderId="8" xfId="0" applyNumberFormat="1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87</xdr:row>
      <xdr:rowOff>19050</xdr:rowOff>
    </xdr:from>
    <xdr:to>
      <xdr:col>6</xdr:col>
      <xdr:colOff>1600200</xdr:colOff>
      <xdr:row>98</xdr:row>
      <xdr:rowOff>47625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32108775"/>
          <a:ext cx="2085975" cy="1857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419100</xdr:colOff>
      <xdr:row>88</xdr:row>
      <xdr:rowOff>9525</xdr:rowOff>
    </xdr:from>
    <xdr:to>
      <xdr:col>8</xdr:col>
      <xdr:colOff>504825</xdr:colOff>
      <xdr:row>96</xdr:row>
      <xdr:rowOff>190500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5154275"/>
          <a:ext cx="2085975" cy="1857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guette.srl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2"/>
  <sheetViews>
    <sheetView workbookViewId="0" topLeftCell="A76">
      <selection activeCell="A62" sqref="A62:XFD62"/>
    </sheetView>
  </sheetViews>
  <sheetFormatPr defaultColWidth="9.140625" defaultRowHeight="12.75" customHeight="1"/>
  <cols>
    <col min="1" max="1" width="3.7109375" style="4" customWidth="1"/>
    <col min="2" max="2" width="9.8515625" style="4" customWidth="1"/>
    <col min="3" max="3" width="33.00390625" style="4" customWidth="1"/>
    <col min="4" max="4" width="6.57421875" style="4" customWidth="1"/>
    <col min="5" max="5" width="5.57421875" style="4" customWidth="1"/>
    <col min="6" max="6" width="14.00390625" style="4" customWidth="1"/>
    <col min="7" max="8" width="28.28125" style="4" customWidth="1"/>
    <col min="9" max="9" width="13.421875" style="4" customWidth="1"/>
    <col min="10" max="16384" width="9.140625" style="4" customWidth="1"/>
  </cols>
  <sheetData>
    <row r="2" spans="1:9" ht="29.25" customHeight="1">
      <c r="A2" s="60"/>
      <c r="B2" s="61"/>
      <c r="C2" s="60" t="s">
        <v>61</v>
      </c>
      <c r="D2" s="1"/>
      <c r="E2" s="98"/>
      <c r="F2" s="98"/>
      <c r="G2" s="98"/>
      <c r="H2" s="98"/>
      <c r="I2" s="98"/>
    </row>
    <row r="3" spans="1:9" ht="33" customHeight="1">
      <c r="A3" s="62"/>
      <c r="B3" s="61"/>
      <c r="C3" s="99" t="s">
        <v>49</v>
      </c>
      <c r="D3" s="99"/>
      <c r="E3" s="99"/>
      <c r="F3" s="99"/>
      <c r="G3" s="99"/>
      <c r="H3" s="99"/>
      <c r="I3" s="99"/>
    </row>
    <row r="4" spans="1:9" ht="33" customHeight="1">
      <c r="A4" s="62"/>
      <c r="B4" s="67" t="s">
        <v>56</v>
      </c>
      <c r="C4" s="107" t="s">
        <v>74</v>
      </c>
      <c r="D4" s="107"/>
      <c r="E4" s="107"/>
      <c r="F4" s="107"/>
      <c r="G4" s="73" t="s">
        <v>289</v>
      </c>
      <c r="H4" s="109" t="s">
        <v>59</v>
      </c>
      <c r="I4" s="109"/>
    </row>
    <row r="5" spans="1:9" ht="33" customHeight="1">
      <c r="A5" s="62"/>
      <c r="B5" s="67" t="s">
        <v>57</v>
      </c>
      <c r="C5" s="108" t="s">
        <v>73</v>
      </c>
      <c r="D5" s="108"/>
      <c r="E5" s="108"/>
      <c r="F5" s="108"/>
      <c r="G5" s="68" t="s">
        <v>58</v>
      </c>
      <c r="H5" s="109" t="s">
        <v>60</v>
      </c>
      <c r="I5" s="109"/>
    </row>
    <row r="6" spans="1:9" ht="12.75" customHeight="1">
      <c r="A6" s="100" t="s">
        <v>0</v>
      </c>
      <c r="B6" s="101" t="s">
        <v>4</v>
      </c>
      <c r="C6" s="102" t="s">
        <v>2</v>
      </c>
      <c r="D6" s="102" t="s">
        <v>17</v>
      </c>
      <c r="E6" s="102" t="s">
        <v>3</v>
      </c>
      <c r="F6" s="102" t="s">
        <v>5</v>
      </c>
      <c r="G6" s="104" t="s">
        <v>19</v>
      </c>
      <c r="H6" s="104" t="s">
        <v>20</v>
      </c>
      <c r="I6" s="105" t="s">
        <v>18</v>
      </c>
    </row>
    <row r="7" spans="1:9" ht="12.75" customHeight="1">
      <c r="A7" s="100"/>
      <c r="B7" s="100"/>
      <c r="C7" s="103"/>
      <c r="D7" s="103"/>
      <c r="E7" s="103"/>
      <c r="F7" s="103"/>
      <c r="G7" s="104"/>
      <c r="H7" s="104"/>
      <c r="I7" s="106"/>
    </row>
    <row r="8" spans="1:9" ht="12.75" customHeight="1">
      <c r="A8" s="100"/>
      <c r="B8" s="100"/>
      <c r="C8" s="103"/>
      <c r="D8" s="103"/>
      <c r="E8" s="103"/>
      <c r="F8" s="103"/>
      <c r="G8" s="102"/>
      <c r="H8" s="102"/>
      <c r="I8" s="106"/>
    </row>
    <row r="9" spans="1:9" ht="45">
      <c r="A9" s="14"/>
      <c r="B9" s="71"/>
      <c r="C9" s="87" t="str">
        <f>ТВ!C13</f>
        <v>Лот 1 Продукты животного происхождения, мясо и мясные продукты</v>
      </c>
      <c r="D9" s="72"/>
      <c r="E9" s="72"/>
      <c r="F9" s="72"/>
      <c r="G9" s="70"/>
      <c r="H9" s="70"/>
      <c r="I9" s="70"/>
    </row>
    <row r="10" spans="1:9" ht="89.25">
      <c r="A10" s="14">
        <v>1</v>
      </c>
      <c r="B10" s="71" t="str">
        <f>ТВ!B14</f>
        <v>15112130-6</v>
      </c>
      <c r="C10" s="71" t="str">
        <f>ТВ!C14</f>
        <v>Куриное филе Производство РМ</v>
      </c>
      <c r="D10" s="72"/>
      <c r="E10" s="72" t="s">
        <v>15</v>
      </c>
      <c r="F10" s="72" t="s">
        <v>254</v>
      </c>
      <c r="G10" s="70" t="str">
        <f>ТВ!E14</f>
        <v xml:space="preserve">1.1 15112130-6 Куриное филе 
Производство РМ кг 250.00 в/с 1 кат., охлажденное, фасован. до 1 кг в лотки. Согласно заявке с 7:00 до 15:00 часов . Доставка 2 раза в неделю:  понедельник  и среда 
</v>
      </c>
      <c r="H10" s="70" t="str">
        <f>ТВ!F14</f>
        <v xml:space="preserve">1.1 15112130-6 Куриное филе 
Производство РМ кг 250.00 в/с 1 кат., охлажденное, фасован. до 1 кг в лотки. Согласно заявке с 7:00 до 15:00 часов . Доставка 2 раза в неделю:  понедельник  и среда 
</v>
      </c>
      <c r="I10" s="70">
        <f>ТВ!D14</f>
        <v>0</v>
      </c>
    </row>
    <row r="11" spans="1:9" ht="63.75">
      <c r="A11" s="14">
        <v>2</v>
      </c>
      <c r="B11" s="71" t="str">
        <f>ТВ!B15</f>
        <v>15111100-0</v>
      </c>
      <c r="C11" s="71" t="str">
        <f>ТВ!C15</f>
        <v>Мясо говяжье (филе) Производство РМ</v>
      </c>
      <c r="D11" s="72"/>
      <c r="E11" s="72" t="s">
        <v>15</v>
      </c>
      <c r="F11" s="72" t="s">
        <v>255</v>
      </c>
      <c r="G11" s="70" t="str">
        <f>ТВ!E15</f>
        <v>бедр.часть,1 кат. , без костей, фасованное в лотки/казероли до 2,5 кг Согласно заявке с 7:00 до 15:00 часов . Доставка 2 раза в неделю: понедельник  и среда</v>
      </c>
      <c r="H11" s="70" t="str">
        <f>ТВ!F15</f>
        <v>бедр.часть,1 кат. , без костей, фасованное в лотки/казероли до 2,5 кг Согласно заявке с 7:00 до 15:00 часов . Доставка 2 раза в неделю: понедельник  и среда</v>
      </c>
      <c r="I11" s="70">
        <f>ТВ!D15</f>
        <v>0</v>
      </c>
    </row>
    <row r="12" spans="1:9" ht="12.75">
      <c r="A12" s="14"/>
      <c r="B12" s="71"/>
      <c r="C12" s="71"/>
      <c r="D12" s="72"/>
      <c r="E12" s="72"/>
      <c r="F12" s="72"/>
      <c r="G12" s="70"/>
      <c r="H12" s="70"/>
      <c r="I12" s="70"/>
    </row>
    <row r="13" spans="1:9" ht="15">
      <c r="A13" s="14"/>
      <c r="B13" s="71"/>
      <c r="C13" s="87" t="str">
        <f>ТВ!C17</f>
        <v>Лот 2  Молочные продукты</v>
      </c>
      <c r="D13" s="72"/>
      <c r="E13" s="72"/>
      <c r="F13" s="72"/>
      <c r="G13" s="70"/>
      <c r="H13" s="70"/>
      <c r="I13" s="70"/>
    </row>
    <row r="14" spans="1:9" ht="51">
      <c r="A14" s="14">
        <v>1</v>
      </c>
      <c r="B14" s="71" t="str">
        <f>ТВ!B18</f>
        <v>15511100-4</v>
      </c>
      <c r="C14" s="71" t="str">
        <f>ТВ!C18</f>
        <v>Молоко  2,5% - 1лПроизводство РМ</v>
      </c>
      <c r="D14" s="72"/>
      <c r="E14" s="72" t="s">
        <v>15</v>
      </c>
      <c r="F14" s="72" t="s">
        <v>256</v>
      </c>
      <c r="G14" s="70" t="str">
        <f>ТВ!E18</f>
        <v>в/сорт п/э пак.по 1л. Согласно заявке с 7:00 до 15:00 часов. Доставка 3 раза в неделю:  вторник, четверг и суббота..</v>
      </c>
      <c r="H14" s="70" t="str">
        <f>ТВ!F18</f>
        <v>в/сорт п/э пак.по 1л. Согласно заявке с 7:00 до 15:00 часов. Доставка 3 раза в неделю:  вторник, четверг и суббота..</v>
      </c>
      <c r="I14" s="70">
        <f>ТВ!D18</f>
        <v>0</v>
      </c>
    </row>
    <row r="15" spans="1:9" ht="51">
      <c r="A15" s="14">
        <v>2</v>
      </c>
      <c r="B15" s="71" t="str">
        <f>ТВ!B19</f>
        <v>15550000-8</v>
      </c>
      <c r="C15" s="71" t="str">
        <f>ТВ!C19</f>
        <v>Кефир 2,5%  1л Производство РМ</v>
      </c>
      <c r="D15" s="72"/>
      <c r="E15" s="72" t="s">
        <v>15</v>
      </c>
      <c r="F15" s="72" t="s">
        <v>256</v>
      </c>
      <c r="G15" s="70" t="str">
        <f>ТВ!E19</f>
        <v>в/сорт п/эт.пакет по 1л. Согласно заявке с 7:00 до 15:00 часов. Доставка 3 раза в неделю:  вторник, четверг и суббота.</v>
      </c>
      <c r="H15" s="70" t="str">
        <f>ТВ!F19</f>
        <v>в/сорт п/эт.пакет по 1л. Согласно заявке с 7:00 до 15:00 часов. Доставка 3 раза в неделю:  вторник, четверг и суббота.</v>
      </c>
      <c r="I15" s="70">
        <f>ТВ!D19</f>
        <v>0</v>
      </c>
    </row>
    <row r="16" spans="1:9" ht="63.75">
      <c r="A16" s="14">
        <v>3</v>
      </c>
      <c r="B16" s="71" t="str">
        <f>ТВ!B20</f>
        <v>15512000-0</v>
      </c>
      <c r="C16" s="71" t="str">
        <f>ТВ!C20</f>
        <v>Сметана 15% Производство РМ</v>
      </c>
      <c r="D16" s="72"/>
      <c r="E16" s="72" t="s">
        <v>15</v>
      </c>
      <c r="F16" s="72" t="s">
        <v>256</v>
      </c>
      <c r="G16" s="70" t="str">
        <f>ТВ!E20</f>
        <v>в/сорт стакан. до 0,5л., без добавления растительных жиров. Согласно заявке с 7:00 до 15:00 часов . Доставка 3 раза в неделю:  вторник, четверг и суббота.</v>
      </c>
      <c r="H16" s="70" t="str">
        <f>ТВ!F20</f>
        <v>в/сорт стакан. до 0,5л., без добавления растительных жиров. Согласно заявке с 7:00 до 15:00 часов . Доставка 3 раза в неделю:  вторник, четверг и суббота.</v>
      </c>
      <c r="I16" s="70">
        <f>ТВ!D20</f>
        <v>0</v>
      </c>
    </row>
    <row r="17" spans="1:9" ht="76.5">
      <c r="A17" s="14">
        <v>4</v>
      </c>
      <c r="B17" s="71" t="str">
        <f>ТВ!B21</f>
        <v>15542000-9</v>
      </c>
      <c r="C17" s="71" t="str">
        <f>ТВ!C21</f>
        <v>Творог свежий 9% Производство РМ</v>
      </c>
      <c r="D17" s="72"/>
      <c r="E17" s="72" t="s">
        <v>15</v>
      </c>
      <c r="F17" s="72" t="s">
        <v>256</v>
      </c>
      <c r="G17" s="70" t="str">
        <f>ТВ!E21</f>
        <v>в/сорт 9% до 0,5 кг.фасованный, без добавления растительных жиров. Согласно заявке с 7:00 до 15:00 часов . Доставка 3 раза в неделю:  вторник, четверг и суббота.</v>
      </c>
      <c r="H17" s="70" t="str">
        <f>ТВ!F21</f>
        <v>в/сорт 9% до 0,5 кг.фасованный, без добавления растительных жиров. Согласно заявке с 7:00 до 15:00 часов . Доставка 3 раза в неделю:  вторник, четверг и суббота.</v>
      </c>
      <c r="I17" s="70">
        <f>ТВ!D21</f>
        <v>0</v>
      </c>
    </row>
    <row r="18" spans="1:9" ht="51">
      <c r="A18" s="14">
        <v>5</v>
      </c>
      <c r="B18" s="71" t="str">
        <f>ТВ!B22</f>
        <v>15530000-2</v>
      </c>
      <c r="C18" s="71" t="str">
        <f>ТВ!C22</f>
        <v>Масло сливочное</v>
      </c>
      <c r="D18" s="72"/>
      <c r="E18" s="72" t="s">
        <v>15</v>
      </c>
      <c r="F18" s="72" t="s">
        <v>257</v>
      </c>
      <c r="G18" s="70" t="str">
        <f>ТВ!E22</f>
        <v>жирность не менее 73%без добавления растительных жиров. Доставка 3 раза в неделю:  вторник, четверг и суббота.</v>
      </c>
      <c r="H18" s="70" t="str">
        <f>ТВ!F22</f>
        <v>жирность не менее 73%без добавления растительных жиров. Доставка 3 раза в неделю:  вторник, четверг и суббота.</v>
      </c>
      <c r="I18" s="70">
        <f>ТВ!D22</f>
        <v>0</v>
      </c>
    </row>
    <row r="19" spans="1:9" ht="51">
      <c r="A19" s="14">
        <v>6</v>
      </c>
      <c r="B19" s="71" t="str">
        <f>ТВ!B23</f>
        <v>15551000-5</v>
      </c>
      <c r="C19" s="71" t="str">
        <f>ТВ!C23</f>
        <v>Йогурт 2,5%-100гр.</v>
      </c>
      <c r="D19" s="72"/>
      <c r="E19" s="72" t="s">
        <v>15</v>
      </c>
      <c r="F19" s="72" t="s">
        <v>256</v>
      </c>
      <c r="G19" s="70" t="str">
        <f>ТВ!E23</f>
        <v>по 100 гр. Согласно заявке с 7:00 до 15:00 часов. Доставка 3 раза в неделю:  вторник, четверг и суббота.</v>
      </c>
      <c r="H19" s="70" t="str">
        <f>ТВ!F23</f>
        <v>по 100 гр. Согласно заявке с 7:00 до 15:00 часов. Доставка 3 раза в неделю:  вторник, четверг и суббота.</v>
      </c>
      <c r="I19" s="70">
        <f>ТВ!D23</f>
        <v>0</v>
      </c>
    </row>
    <row r="20" spans="1:9" ht="12.75">
      <c r="A20" s="14"/>
      <c r="B20" s="71"/>
      <c r="C20" s="71"/>
      <c r="D20" s="72"/>
      <c r="E20" s="72"/>
      <c r="F20" s="72"/>
      <c r="G20" s="70"/>
      <c r="H20" s="70"/>
      <c r="I20" s="70"/>
    </row>
    <row r="21" spans="1:9" ht="45">
      <c r="A21" s="14"/>
      <c r="B21" s="71"/>
      <c r="C21" s="87" t="str">
        <f>ТВ!C25</f>
        <v>Лот 3       Продукты мукомольной промышленности, крахмал и крахмалопродукты</v>
      </c>
      <c r="D21" s="72"/>
      <c r="E21" s="72"/>
      <c r="F21" s="72"/>
      <c r="G21" s="70"/>
      <c r="H21" s="70"/>
      <c r="I21" s="70"/>
    </row>
    <row r="22" spans="1:9" ht="12.75">
      <c r="A22" s="14">
        <v>1</v>
      </c>
      <c r="B22" s="71" t="str">
        <f>ТВ!B26</f>
        <v>15613380-5</v>
      </c>
      <c r="C22" s="71" t="str">
        <f>ТВ!C26</f>
        <v>Овсянка</v>
      </c>
      <c r="D22" s="72"/>
      <c r="E22" s="72" t="s">
        <v>15</v>
      </c>
      <c r="F22" s="72" t="s">
        <v>258</v>
      </c>
      <c r="G22" s="70" t="str">
        <f>ТВ!E26</f>
        <v>в/сорт  фас.по 1кг.</v>
      </c>
      <c r="H22" s="70" t="str">
        <f>ТВ!F26</f>
        <v>в/сорт  фас.по 1кг.</v>
      </c>
      <c r="I22" s="70">
        <f>ТВ!D26</f>
        <v>0</v>
      </c>
    </row>
    <row r="23" spans="1:9" ht="25.5">
      <c r="A23" s="14">
        <v>2</v>
      </c>
      <c r="B23" s="71" t="str">
        <f>ТВ!B27</f>
        <v>15613000-8</v>
      </c>
      <c r="C23" s="71" t="str">
        <f>ТВ!C27</f>
        <v>Кукурузная  крупа</v>
      </c>
      <c r="D23" s="72"/>
      <c r="E23" s="72" t="s">
        <v>15</v>
      </c>
      <c r="F23" s="72" t="s">
        <v>259</v>
      </c>
      <c r="G23" s="70" t="str">
        <f>ТВ!E27</f>
        <v>в/сорт  фас.по 1кг.</v>
      </c>
      <c r="H23" s="70" t="str">
        <f>ТВ!F27</f>
        <v>в/сорт  фас.по 1кг.</v>
      </c>
      <c r="I23" s="70">
        <f>ТВ!D27</f>
        <v>0</v>
      </c>
    </row>
    <row r="24" spans="1:9" ht="12.75">
      <c r="A24" s="14">
        <v>3</v>
      </c>
      <c r="B24" s="71" t="str">
        <f>ТВ!B28</f>
        <v>15613000-8</v>
      </c>
      <c r="C24" s="71" t="str">
        <f>ТВ!C28</f>
        <v>Гречневая  крупа</v>
      </c>
      <c r="D24" s="72"/>
      <c r="E24" s="72" t="s">
        <v>15</v>
      </c>
      <c r="F24" s="72" t="s">
        <v>260</v>
      </c>
      <c r="G24" s="70" t="str">
        <f>ТВ!E28</f>
        <v>в/сорт  фас.по 1кг.</v>
      </c>
      <c r="H24" s="70" t="str">
        <f>ТВ!F28</f>
        <v>в/сорт  фас.по 1кг.</v>
      </c>
      <c r="I24" s="70">
        <f>ТВ!D28</f>
        <v>0</v>
      </c>
    </row>
    <row r="25" spans="1:9" ht="25.5">
      <c r="A25" s="14">
        <v>4</v>
      </c>
      <c r="B25" s="71" t="str">
        <f>ТВ!B29</f>
        <v>15614000-5</v>
      </c>
      <c r="C25" s="71" t="str">
        <f>ТВ!C29</f>
        <v>Рис  круглый</v>
      </c>
      <c r="D25" s="72"/>
      <c r="E25" s="72" t="s">
        <v>15</v>
      </c>
      <c r="F25" s="72" t="s">
        <v>259</v>
      </c>
      <c r="G25" s="70" t="str">
        <f>ТВ!E29</f>
        <v>в/сорт  фас.по 1кг.</v>
      </c>
      <c r="H25" s="70" t="str">
        <f>ТВ!F29</f>
        <v>в/сорт  фас.по 1кг.</v>
      </c>
      <c r="I25" s="70">
        <f>ТВ!D29</f>
        <v>0</v>
      </c>
    </row>
    <row r="26" spans="1:9" ht="12.75">
      <c r="A26" s="14">
        <v>5</v>
      </c>
      <c r="B26" s="71" t="str">
        <f>ТВ!B30</f>
        <v>15612100-2</v>
      </c>
      <c r="C26" s="71" t="str">
        <f>ТВ!C30</f>
        <v>Мука пшеничная</v>
      </c>
      <c r="D26" s="72"/>
      <c r="E26" s="72" t="s">
        <v>15</v>
      </c>
      <c r="F26" s="72" t="s">
        <v>261</v>
      </c>
      <c r="G26" s="70" t="str">
        <f>ТВ!E30</f>
        <v>в/с фасов. до 5 кг</v>
      </c>
      <c r="H26" s="70" t="str">
        <f>ТВ!F30</f>
        <v>в/с фасов. до 5 кг</v>
      </c>
      <c r="I26" s="70">
        <f>ТВ!D30</f>
        <v>0</v>
      </c>
    </row>
    <row r="27" spans="1:9" ht="25.5">
      <c r="A27" s="14">
        <v>6</v>
      </c>
      <c r="B27" s="71" t="str">
        <f>ТВ!B31</f>
        <v>15625000-5</v>
      </c>
      <c r="C27" s="71" t="str">
        <f>ТВ!C31</f>
        <v xml:space="preserve">Манная </v>
      </c>
      <c r="D27" s="72"/>
      <c r="E27" s="72" t="s">
        <v>15</v>
      </c>
      <c r="F27" s="72" t="s">
        <v>259</v>
      </c>
      <c r="G27" s="70" t="str">
        <f>ТВ!E31</f>
        <v>в/сорт  фас.по 1кг.</v>
      </c>
      <c r="H27" s="70" t="str">
        <f>ТВ!F31</f>
        <v>в/сорт  фас.по 1кг.</v>
      </c>
      <c r="I27" s="70">
        <f>ТВ!D31</f>
        <v>0</v>
      </c>
    </row>
    <row r="28" spans="1:9" ht="25.5">
      <c r="A28" s="14">
        <v>7</v>
      </c>
      <c r="B28" s="71" t="str">
        <f>ТВ!B32</f>
        <v>15851250-5</v>
      </c>
      <c r="C28" s="71" t="str">
        <f>ТВ!C32</f>
        <v>Кускус крупа 0,9</v>
      </c>
      <c r="D28" s="72"/>
      <c r="E28" s="72" t="s">
        <v>15</v>
      </c>
      <c r="F28" s="72" t="s">
        <v>259</v>
      </c>
      <c r="G28" s="70" t="str">
        <f>ТВ!E32</f>
        <v xml:space="preserve">в/сорт  </v>
      </c>
      <c r="H28" s="70" t="str">
        <f>ТВ!F32</f>
        <v xml:space="preserve">в/сорт  </v>
      </c>
      <c r="I28" s="70">
        <f>ТВ!D32</f>
        <v>0</v>
      </c>
    </row>
    <row r="29" spans="1:9" ht="25.5">
      <c r="A29" s="14">
        <v>8</v>
      </c>
      <c r="B29" s="71" t="str">
        <f>ТВ!B33</f>
        <v>15613000-8</v>
      </c>
      <c r="C29" s="71" t="str">
        <f>ТВ!C33</f>
        <v>Пшеничная крупа</v>
      </c>
      <c r="D29" s="72"/>
      <c r="E29" s="72" t="s">
        <v>15</v>
      </c>
      <c r="F29" s="72" t="s">
        <v>259</v>
      </c>
      <c r="G29" s="70" t="str">
        <f>ТВ!E33</f>
        <v>в/сорт  фас.по 1кг.</v>
      </c>
      <c r="H29" s="70" t="str">
        <f>ТВ!F33</f>
        <v>в/сорт  фас.по 1кг.</v>
      </c>
      <c r="I29" s="70">
        <f>ТВ!D33</f>
        <v>0</v>
      </c>
    </row>
    <row r="30" spans="1:9" ht="25.5">
      <c r="A30" s="14">
        <v>9</v>
      </c>
      <c r="B30" s="71" t="str">
        <f>ТВ!B34</f>
        <v>15613000-8</v>
      </c>
      <c r="C30" s="71" t="str">
        <f>ТВ!C34</f>
        <v>Перловка</v>
      </c>
      <c r="D30" s="72"/>
      <c r="E30" s="72" t="s">
        <v>15</v>
      </c>
      <c r="F30" s="72" t="s">
        <v>259</v>
      </c>
      <c r="G30" s="70" t="str">
        <f>ТВ!E34</f>
        <v>в/сорт  фас.по 1кг.</v>
      </c>
      <c r="H30" s="70" t="str">
        <f>ТВ!F34</f>
        <v>в/сорт  фас.по 1кг.</v>
      </c>
      <c r="I30" s="70">
        <f>ТВ!D34</f>
        <v>0</v>
      </c>
    </row>
    <row r="31" spans="1:9" ht="25.5">
      <c r="A31" s="14">
        <v>10</v>
      </c>
      <c r="B31" s="71" t="str">
        <f>ТВ!B35</f>
        <v>15613000-8</v>
      </c>
      <c r="C31" s="71" t="str">
        <f>ТВ!C35</f>
        <v>Пшено</v>
      </c>
      <c r="D31" s="72"/>
      <c r="E31" s="72" t="s">
        <v>15</v>
      </c>
      <c r="F31" s="72" t="s">
        <v>259</v>
      </c>
      <c r="G31" s="70" t="str">
        <f>ТВ!E35</f>
        <v>в\с фас.</v>
      </c>
      <c r="H31" s="70" t="str">
        <f>ТВ!F35</f>
        <v>в\с фас.</v>
      </c>
      <c r="I31" s="70">
        <f>ТВ!D35</f>
        <v>0</v>
      </c>
    </row>
    <row r="32" spans="1:9" ht="12.75">
      <c r="A32" s="14">
        <v>11</v>
      </c>
      <c r="B32" s="71" t="str">
        <f>ТВ!B36</f>
        <v>15600000-4</v>
      </c>
      <c r="C32" s="71" t="str">
        <f>ТВ!C36</f>
        <v>Лаваш</v>
      </c>
      <c r="D32" s="72"/>
      <c r="E32" s="72" t="s">
        <v>15</v>
      </c>
      <c r="F32" s="72" t="s">
        <v>262</v>
      </c>
      <c r="G32" s="70">
        <f>ТВ!E36</f>
        <v>0</v>
      </c>
      <c r="H32" s="70" t="str">
        <f>ТВ!F36</f>
        <v>260 gr</v>
      </c>
      <c r="I32" s="70">
        <f>ТВ!D36</f>
        <v>0</v>
      </c>
    </row>
    <row r="33" spans="1:9" ht="12.75">
      <c r="A33" s="14"/>
      <c r="B33" s="71"/>
      <c r="C33" s="71"/>
      <c r="D33" s="72"/>
      <c r="E33" s="72"/>
      <c r="F33" s="72"/>
      <c r="G33" s="70"/>
      <c r="H33" s="70"/>
      <c r="I33" s="70"/>
    </row>
    <row r="34" spans="1:9" ht="30">
      <c r="A34" s="14"/>
      <c r="B34" s="71"/>
      <c r="C34" s="87" t="str">
        <f>ТВ!C38</f>
        <v>Лот 4 Различные продукты питания</v>
      </c>
      <c r="D34" s="72"/>
      <c r="E34" s="72"/>
      <c r="F34" s="72"/>
      <c r="G34" s="70"/>
      <c r="H34" s="70"/>
      <c r="I34" s="70"/>
    </row>
    <row r="35" spans="1:9" ht="25.5">
      <c r="A35" s="14">
        <v>1</v>
      </c>
      <c r="B35" s="71" t="str">
        <f>ТВ!B39</f>
        <v>15850000-1</v>
      </c>
      <c r="C35" s="71" t="str">
        <f>ТВ!C39</f>
        <v>Макароны (фигурные)</v>
      </c>
      <c r="D35" s="72"/>
      <c r="E35" s="72" t="s">
        <v>15</v>
      </c>
      <c r="F35" s="72" t="s">
        <v>261</v>
      </c>
      <c r="G35" s="70" t="str">
        <f>ТВ!E39</f>
        <v>в/с,твердых сортов, класс I, гр.А, фасов. до 1кг</v>
      </c>
      <c r="H35" s="70" t="str">
        <f>ТВ!F39</f>
        <v>в/с,твердых сортов, класс I, гр.А, фасов. до 1кг</v>
      </c>
      <c r="I35" s="70">
        <f>ТВ!D39</f>
        <v>0</v>
      </c>
    </row>
    <row r="36" spans="1:9" ht="25.5">
      <c r="A36" s="14">
        <v>2</v>
      </c>
      <c r="B36" s="71" t="str">
        <f>ТВ!B40</f>
        <v>15850000-1</v>
      </c>
      <c r="C36" s="71" t="str">
        <f>ТВ!C40</f>
        <v>Спагетти</v>
      </c>
      <c r="D36" s="72"/>
      <c r="E36" s="72" t="s">
        <v>15</v>
      </c>
      <c r="F36" s="72" t="s">
        <v>261</v>
      </c>
      <c r="G36" s="70" t="str">
        <f>ТВ!E40</f>
        <v>в/с,твердых сортов, класс I, гр.А, фасов. до 1кг</v>
      </c>
      <c r="H36" s="70" t="str">
        <f>ТВ!F40</f>
        <v>в/с,твердых сортов, класс I, гр.А, фасов. 5 кг</v>
      </c>
      <c r="I36" s="70">
        <f>ТВ!D40</f>
        <v>0</v>
      </c>
    </row>
    <row r="37" spans="1:9" ht="25.5">
      <c r="A37" s="14">
        <v>3</v>
      </c>
      <c r="B37" s="71" t="str">
        <f>ТВ!B41</f>
        <v>15850000-1</v>
      </c>
      <c r="C37" s="71" t="str">
        <f>ТВ!C41</f>
        <v>Лапша  400 г=40п</v>
      </c>
      <c r="D37" s="72"/>
      <c r="E37" s="72" t="s">
        <v>15</v>
      </c>
      <c r="F37" s="72" t="s">
        <v>263</v>
      </c>
      <c r="G37" s="70" t="str">
        <f>ТВ!E41</f>
        <v>в/с,твердых сортов, класс I, гр.А, фасов. по 400 гр.</v>
      </c>
      <c r="H37" s="70" t="str">
        <f>ТВ!F41</f>
        <v>в/с,твердых сортов, класс I, гр.А, фасов. по 400 гр.</v>
      </c>
      <c r="I37" s="70">
        <f>ТВ!D41</f>
        <v>0</v>
      </c>
    </row>
    <row r="38" spans="1:9" ht="12.75">
      <c r="A38" s="14">
        <v>4</v>
      </c>
      <c r="B38" s="71" t="str">
        <f>ТВ!B42</f>
        <v>15872400-5</v>
      </c>
      <c r="C38" s="71" t="str">
        <f>ТВ!C42</f>
        <v>Соль йодированная</v>
      </c>
      <c r="D38" s="72"/>
      <c r="E38" s="72" t="s">
        <v>15</v>
      </c>
      <c r="F38" s="72" t="s">
        <v>264</v>
      </c>
      <c r="G38" s="70" t="str">
        <f>ТВ!E42</f>
        <v>йодированная в пакетах по 1 кг</v>
      </c>
      <c r="H38" s="70" t="str">
        <f>ТВ!F42</f>
        <v>йодированная в пакетах по 1 кг</v>
      </c>
      <c r="I38" s="70">
        <f>ТВ!D42</f>
        <v>0</v>
      </c>
    </row>
    <row r="39" spans="1:9" ht="12.75">
      <c r="A39" s="14">
        <v>5</v>
      </c>
      <c r="B39" s="71" t="str">
        <f>ТВ!B43</f>
        <v>15841300-8</v>
      </c>
      <c r="C39" s="71" t="str">
        <f>ТВ!C43</f>
        <v>Какао-порошок (0,1кг)</v>
      </c>
      <c r="D39" s="72"/>
      <c r="E39" s="72" t="s">
        <v>15</v>
      </c>
      <c r="F39" s="72" t="s">
        <v>265</v>
      </c>
      <c r="G39" s="70" t="str">
        <f>ТВ!E43</f>
        <v>в пачках по 100 гр</v>
      </c>
      <c r="H39" s="70" t="str">
        <f>ТВ!F43</f>
        <v>в пачках по 100 гр</v>
      </c>
      <c r="I39" s="70">
        <f>ТВ!D43</f>
        <v>0</v>
      </c>
    </row>
    <row r="40" spans="1:9" ht="25.5">
      <c r="A40" s="14">
        <v>6</v>
      </c>
      <c r="B40" s="71" t="str">
        <f>ТВ!B44</f>
        <v>15831000-2</v>
      </c>
      <c r="C40" s="71" t="str">
        <f>ТВ!C44</f>
        <v xml:space="preserve">Сахар </v>
      </c>
      <c r="D40" s="72"/>
      <c r="E40" s="72" t="s">
        <v>15</v>
      </c>
      <c r="F40" s="72" t="s">
        <v>266</v>
      </c>
      <c r="G40" s="70" t="str">
        <f>ТВ!E44</f>
        <v>из сахарной свеклы в мешках до 50 кг</v>
      </c>
      <c r="H40" s="70" t="str">
        <f>ТВ!F44</f>
        <v>из сахарной свеклы в мешках 50 кг</v>
      </c>
      <c r="I40" s="70">
        <f>ТВ!D44</f>
        <v>0</v>
      </c>
    </row>
    <row r="41" spans="1:9" ht="25.5">
      <c r="A41" s="14">
        <v>7</v>
      </c>
      <c r="B41" s="71" t="str">
        <f>ТВ!B45</f>
        <v>15863200-7</v>
      </c>
      <c r="C41" s="71" t="str">
        <f>ТВ!C45</f>
        <v>Чай черный (Майский крупно-листовой, 250 гр.)</v>
      </c>
      <c r="D41" s="72"/>
      <c r="E41" s="72" t="s">
        <v>15</v>
      </c>
      <c r="F41" s="72" t="s">
        <v>267</v>
      </c>
      <c r="G41" s="70" t="str">
        <f>ТВ!E45</f>
        <v>в пачках по  250 гр</v>
      </c>
      <c r="H41" s="70" t="str">
        <f>ТВ!F45</f>
        <v>в пачках по  200 гр</v>
      </c>
      <c r="I41" s="70">
        <f>ТВ!D45</f>
        <v>0</v>
      </c>
    </row>
    <row r="42" spans="1:9" ht="12.75">
      <c r="A42" s="14">
        <v>8</v>
      </c>
      <c r="B42" s="71" t="str">
        <f>ТВ!B46</f>
        <v>15800000-6</v>
      </c>
      <c r="C42" s="71" t="str">
        <f>ТВ!C46</f>
        <v>Сыр твердый</v>
      </c>
      <c r="D42" s="72"/>
      <c r="E42" s="72" t="s">
        <v>15</v>
      </c>
      <c r="F42" s="72" t="s">
        <v>268</v>
      </c>
      <c r="G42" s="70" t="str">
        <f>ТВ!E46</f>
        <v>в/сорт, Производство РМ</v>
      </c>
      <c r="H42" s="70" t="str">
        <f>ТВ!F46</f>
        <v>в/сорт, Производство РМ</v>
      </c>
      <c r="I42" s="70">
        <f>ТВ!D46</f>
        <v>0</v>
      </c>
    </row>
    <row r="43" spans="1:9" ht="12.75">
      <c r="A43" s="14">
        <v>9</v>
      </c>
      <c r="B43" s="71" t="str">
        <f>ТВ!B47</f>
        <v>15898000-9</v>
      </c>
      <c r="C43" s="71" t="str">
        <f>ТВ!C47</f>
        <v>Дрожжи (0,08 кг)</v>
      </c>
      <c r="D43" s="72"/>
      <c r="E43" s="72" t="s">
        <v>15</v>
      </c>
      <c r="F43" s="72" t="s">
        <v>269</v>
      </c>
      <c r="G43" s="70" t="str">
        <f>ТВ!E47</f>
        <v>в пачке по 80 гр</v>
      </c>
      <c r="H43" s="70" t="str">
        <f>ТВ!F47</f>
        <v>в пачке по 80 гр</v>
      </c>
      <c r="I43" s="70">
        <f>ТВ!D47</f>
        <v>0</v>
      </c>
    </row>
    <row r="44" spans="1:9" ht="25.5">
      <c r="A44" s="14">
        <v>10</v>
      </c>
      <c r="B44" s="71" t="str">
        <f>ТВ!B48</f>
        <v>15821200-1</v>
      </c>
      <c r="C44" s="71" t="str">
        <f>ТВ!C48</f>
        <v>Бублики из непросеянной муки</v>
      </c>
      <c r="D44" s="72"/>
      <c r="E44" s="72" t="s">
        <v>15</v>
      </c>
      <c r="F44" s="72" t="s">
        <v>270</v>
      </c>
      <c r="G44" s="70" t="str">
        <f>ТВ!E48</f>
        <v>из непросеянной муки.</v>
      </c>
      <c r="H44" s="70" t="str">
        <f>ТВ!F48</f>
        <v>из непросеянной муки.4 kg</v>
      </c>
      <c r="I44" s="70">
        <f>ТВ!D48</f>
        <v>0</v>
      </c>
    </row>
    <row r="45" spans="1:9" ht="12.75">
      <c r="A45" s="14"/>
      <c r="B45" s="71"/>
      <c r="C45" s="71"/>
      <c r="D45" s="72"/>
      <c r="E45" s="72"/>
      <c r="F45" s="72"/>
      <c r="G45" s="70"/>
      <c r="H45" s="70"/>
      <c r="I45" s="70"/>
    </row>
    <row r="46" spans="1:9" ht="15">
      <c r="A46" s="14"/>
      <c r="B46" s="71"/>
      <c r="C46" s="87" t="str">
        <f>ТВ!C50</f>
        <v xml:space="preserve"> Лот 5     Яйцо</v>
      </c>
      <c r="D46" s="72"/>
      <c r="E46" s="72"/>
      <c r="F46" s="72"/>
      <c r="G46" s="70"/>
      <c r="H46" s="70"/>
      <c r="I46" s="70"/>
    </row>
    <row r="47" spans="1:9" ht="25.5">
      <c r="A47" s="14">
        <v>1</v>
      </c>
      <c r="B47" s="71" t="str">
        <f>ТВ!B51</f>
        <v>03142500-3</v>
      </c>
      <c r="C47" s="71" t="str">
        <f>ТВ!C51</f>
        <v>Яйца диетические</v>
      </c>
      <c r="D47" s="72"/>
      <c r="E47" s="72" t="s">
        <v>15</v>
      </c>
      <c r="F47" s="72" t="s">
        <v>271</v>
      </c>
      <c r="G47" s="70" t="str">
        <f>ТВ!E51</f>
        <v>высший сорт лотки по 30 шт. весом не менее 65 гр</v>
      </c>
      <c r="H47" s="70" t="str">
        <f>ТВ!F51</f>
        <v>высший сорт лотки по 30 шт. весом не менее 65 гр</v>
      </c>
      <c r="I47" s="70">
        <f>ТВ!D51</f>
        <v>0</v>
      </c>
    </row>
    <row r="48" spans="1:9" ht="12.75">
      <c r="A48" s="14"/>
      <c r="B48" s="71"/>
      <c r="C48" s="71"/>
      <c r="D48" s="72"/>
      <c r="E48" s="72"/>
      <c r="F48" s="72"/>
      <c r="G48" s="70"/>
      <c r="H48" s="70"/>
      <c r="I48" s="70"/>
    </row>
    <row r="49" spans="1:9" ht="15">
      <c r="A49" s="14"/>
      <c r="B49" s="71"/>
      <c r="C49" s="87" t="str">
        <f>ТВ!C53</f>
        <v>Лот 6 Масла</v>
      </c>
      <c r="D49" s="72"/>
      <c r="E49" s="72"/>
      <c r="F49" s="72"/>
      <c r="G49" s="70"/>
      <c r="H49" s="70"/>
      <c r="I49" s="70"/>
    </row>
    <row r="50" spans="1:9" ht="38.25">
      <c r="A50" s="14">
        <v>1</v>
      </c>
      <c r="B50" s="71" t="str">
        <f>ТВ!B54</f>
        <v>15421000-5</v>
      </c>
      <c r="C50" s="71" t="str">
        <f>ТВ!C54</f>
        <v xml:space="preserve">Масло подсолнечное </v>
      </c>
      <c r="D50" s="72"/>
      <c r="E50" s="72" t="s">
        <v>15</v>
      </c>
      <c r="F50" s="72" t="s">
        <v>272</v>
      </c>
      <c r="G50" s="70" t="str">
        <f>ТВ!E54</f>
        <v xml:space="preserve">в/с, бутылки по 5л.
не рафинированное 
</v>
      </c>
      <c r="H50" s="70" t="str">
        <f>ТВ!F54</f>
        <v xml:space="preserve">в/с, бутылки по 5л.
не рафинированное 
</v>
      </c>
      <c r="I50" s="70">
        <f>ТВ!D54</f>
        <v>0</v>
      </c>
    </row>
    <row r="51" spans="1:9" ht="12.75">
      <c r="A51" s="14"/>
      <c r="B51" s="71"/>
      <c r="C51" s="71"/>
      <c r="D51" s="72"/>
      <c r="E51" s="72"/>
      <c r="F51" s="72"/>
      <c r="G51" s="70"/>
      <c r="H51" s="70"/>
      <c r="I51" s="70"/>
    </row>
    <row r="52" spans="1:9" ht="30">
      <c r="A52" s="14"/>
      <c r="B52" s="71"/>
      <c r="C52" s="87" t="str">
        <f>ТВ!C56</f>
        <v>Лот 7 Переработанные фрукты и овощи</v>
      </c>
      <c r="D52" s="72"/>
      <c r="E52" s="72"/>
      <c r="F52" s="72"/>
      <c r="G52" s="70"/>
      <c r="H52" s="70"/>
      <c r="I52" s="70"/>
    </row>
    <row r="53" spans="1:9" ht="25.5">
      <c r="A53" s="14">
        <v>1</v>
      </c>
      <c r="B53" s="71" t="str">
        <f>ТВ!B57</f>
        <v>15331428-3</v>
      </c>
      <c r="C53" s="71" t="str">
        <f>ТВ!C57</f>
        <v>Томатная паста</v>
      </c>
      <c r="D53" s="72"/>
      <c r="E53" s="72" t="s">
        <v>15</v>
      </c>
      <c r="F53" s="72" t="s">
        <v>273</v>
      </c>
      <c r="G53" s="70" t="str">
        <f>ТВ!E57</f>
        <v>25% массовых долей сухих веществ, в банках по 0,7л</v>
      </c>
      <c r="H53" s="70" t="str">
        <f>ТВ!F57</f>
        <v>25% массовых долей сухих веществ, в банках по 0,7л</v>
      </c>
      <c r="I53" s="70">
        <f>ТВ!D57</f>
        <v>0</v>
      </c>
    </row>
    <row r="54" spans="1:9" ht="25.5">
      <c r="A54" s="14">
        <v>2</v>
      </c>
      <c r="B54" s="71" t="str">
        <f>ТВ!B58</f>
        <v>15331500-2</v>
      </c>
      <c r="C54" s="71" t="str">
        <f>ТВ!C58</f>
        <v>Огурцы соленые</v>
      </c>
      <c r="D54" s="72"/>
      <c r="E54" s="72" t="s">
        <v>15</v>
      </c>
      <c r="F54" s="72" t="s">
        <v>274</v>
      </c>
      <c r="G54" s="70" t="str">
        <f>ТВ!E58</f>
        <v>Упакованные в вакуумной упаковке по 200 гр</v>
      </c>
      <c r="H54" s="70">
        <f>ТВ!F58</f>
        <v>36</v>
      </c>
      <c r="I54" s="70">
        <f>ТВ!D58</f>
        <v>0</v>
      </c>
    </row>
    <row r="55" spans="1:9" ht="25.5">
      <c r="A55" s="14">
        <v>3</v>
      </c>
      <c r="B55" s="71" t="str">
        <f>ТВ!B59</f>
        <v>15320000-7</v>
      </c>
      <c r="C55" s="71" t="str">
        <f>ТВ!C59</f>
        <v>Сок натуральный без мякоти 3л</v>
      </c>
      <c r="D55" s="72"/>
      <c r="E55" s="72" t="s">
        <v>15</v>
      </c>
      <c r="F55" s="72" t="s">
        <v>275</v>
      </c>
      <c r="G55" s="70" t="str">
        <f>ТВ!E59</f>
        <v>натуральный, без мякоти , в банках по 3 л</v>
      </c>
      <c r="H55" s="70" t="str">
        <f>ТВ!F59</f>
        <v>натуральный, без мякоти , в банках по 3 л</v>
      </c>
      <c r="I55" s="70">
        <f>ТВ!D59</f>
        <v>0</v>
      </c>
    </row>
    <row r="56" spans="1:9" ht="12.75">
      <c r="A56" s="14"/>
      <c r="B56" s="71"/>
      <c r="C56" s="71"/>
      <c r="D56" s="72"/>
      <c r="E56" s="72"/>
      <c r="F56" s="72"/>
      <c r="G56" s="70"/>
      <c r="H56" s="70"/>
      <c r="I56" s="70"/>
    </row>
    <row r="57" spans="1:9" ht="30">
      <c r="A57" s="14"/>
      <c r="B57" s="71"/>
      <c r="C57" s="87" t="str">
        <f>ТВ!C61</f>
        <v>Лот 8 Зерновые, картофель, овощи, фрукты и орехи</v>
      </c>
      <c r="D57" s="72"/>
      <c r="E57" s="72"/>
      <c r="F57" s="72"/>
      <c r="G57" s="70"/>
      <c r="H57" s="70"/>
      <c r="I57" s="70"/>
    </row>
    <row r="58" spans="1:9" ht="38.25">
      <c r="A58" s="14">
        <v>1</v>
      </c>
      <c r="B58" s="71" t="str">
        <f>ТВ!B62</f>
        <v>03212100-1</v>
      </c>
      <c r="C58" s="71" t="str">
        <f>ТВ!C62</f>
        <v xml:space="preserve">Картофель </v>
      </c>
      <c r="D58" s="72"/>
      <c r="E58" s="72" t="s">
        <v>15</v>
      </c>
      <c r="F58" s="72" t="s">
        <v>276</v>
      </c>
      <c r="G58" s="70" t="str">
        <f>ТВ!E62</f>
        <v>стандартный. Согласно заявке с 7:00 до 15:00 часов . Доставка 2 раза в неделю.</v>
      </c>
      <c r="H58" s="70" t="str">
        <f>ТВ!F62</f>
        <v>стандартный. Согласно заявке с 7:00 до 15:00 часов . Доставка 2 раза в неделю.</v>
      </c>
      <c r="I58" s="70">
        <f>ТВ!D62</f>
        <v>0</v>
      </c>
    </row>
    <row r="59" spans="1:9" ht="38.25">
      <c r="A59" s="14">
        <v>2</v>
      </c>
      <c r="B59" s="71" t="str">
        <f>ТВ!B63</f>
        <v>03221113-1</v>
      </c>
      <c r="C59" s="71" t="str">
        <f>ТВ!C63</f>
        <v>Лук репчатый</v>
      </c>
      <c r="D59" s="72"/>
      <c r="E59" s="72" t="s">
        <v>15</v>
      </c>
      <c r="F59" s="72" t="s">
        <v>277</v>
      </c>
      <c r="G59" s="70" t="str">
        <f>ТВ!E63</f>
        <v>стандартный. Согласно заявке с 7:00 до 15:00 часов. Доставка 2 раза в неделю.</v>
      </c>
      <c r="H59" s="70" t="str">
        <f>ТВ!F63</f>
        <v>стандартный. Согласно заявке с 7:00 до 15:00 часов. Доставка 2 раза в неделю.</v>
      </c>
      <c r="I59" s="70">
        <f>ТВ!D63</f>
        <v>0</v>
      </c>
    </row>
    <row r="60" spans="1:9" ht="38.25">
      <c r="A60" s="14">
        <v>3</v>
      </c>
      <c r="B60" s="71" t="str">
        <f>ТВ!B64</f>
        <v>03221112-4</v>
      </c>
      <c r="C60" s="71" t="str">
        <f>ТВ!C64</f>
        <v xml:space="preserve">Морковь </v>
      </c>
      <c r="D60" s="72"/>
      <c r="E60" s="72" t="s">
        <v>15</v>
      </c>
      <c r="F60" s="72" t="s">
        <v>278</v>
      </c>
      <c r="G60" s="70" t="str">
        <f>ТВ!E64</f>
        <v>стандартный. Согласно заявке с 7:00 до 15:00 часов. Доставка 2 раза в неделю.</v>
      </c>
      <c r="H60" s="70" t="str">
        <f>ТВ!F64</f>
        <v>стандартный. Согласно заявке с 7:00 до 15:00 часов. Доставка 2 раза в неделю.</v>
      </c>
      <c r="I60" s="70">
        <f>ТВ!D64</f>
        <v>0</v>
      </c>
    </row>
    <row r="61" spans="1:9" ht="38.25">
      <c r="A61" s="14">
        <v>4</v>
      </c>
      <c r="B61" s="71" t="str">
        <f>ТВ!B65</f>
        <v>03221410-3</v>
      </c>
      <c r="C61" s="71" t="str">
        <f>ТВ!C65</f>
        <v xml:space="preserve">Капуста </v>
      </c>
      <c r="D61" s="72"/>
      <c r="E61" s="72" t="s">
        <v>15</v>
      </c>
      <c r="F61" s="72" t="s">
        <v>279</v>
      </c>
      <c r="G61" s="70" t="str">
        <f>ТВ!E65</f>
        <v>стандартный. Согласно заявке с 7:00 до 15:00 часов. Доставка 2 раза в неделю.</v>
      </c>
      <c r="H61" s="70" t="str">
        <f>ТВ!F65</f>
        <v>стандартный. Согласно заявке с 7:00 до 15:00 часов. Доставка 2 раза в неделю.</v>
      </c>
      <c r="I61" s="70">
        <f>ТВ!D65</f>
        <v>0</v>
      </c>
    </row>
    <row r="62" spans="1:9" ht="38.25">
      <c r="A62" s="14">
        <v>5</v>
      </c>
      <c r="B62" s="71" t="str">
        <f>ТВ!B66</f>
        <v>03221111-7</v>
      </c>
      <c r="C62" s="71" t="str">
        <f>ТВ!C66</f>
        <v xml:space="preserve">Свекла </v>
      </c>
      <c r="D62" s="72"/>
      <c r="E62" s="72" t="s">
        <v>15</v>
      </c>
      <c r="F62" s="72" t="s">
        <v>280</v>
      </c>
      <c r="G62" s="70" t="str">
        <f>ТВ!E66</f>
        <v>стандартный. Согласно заявке с 7:00 до 15:00 часов. Доставка 2 раза в неделю.</v>
      </c>
      <c r="H62" s="70" t="str">
        <f>ТВ!F66</f>
        <v>стандартный. Согласно заявке с 7:00 до 15:00 часов. Доставка 2 раза в неделю.</v>
      </c>
      <c r="I62" s="70">
        <f>ТВ!D66</f>
        <v>0</v>
      </c>
    </row>
    <row r="63" spans="1:9" ht="38.25">
      <c r="A63" s="14">
        <v>6</v>
      </c>
      <c r="B63" s="71" t="str">
        <f>ТВ!B67</f>
        <v>03222321-9</v>
      </c>
      <c r="C63" s="71" t="str">
        <f>ТВ!C67</f>
        <v>Яблоки «голден»</v>
      </c>
      <c r="D63" s="72"/>
      <c r="E63" s="72" t="s">
        <v>15</v>
      </c>
      <c r="F63" s="72" t="s">
        <v>281</v>
      </c>
      <c r="G63" s="70" t="str">
        <f>ТВ!E67</f>
        <v>стандартный. Согласно заявке с 7:00 до 15:00 часов. Доставка 2 раза в неделю.</v>
      </c>
      <c r="H63" s="70" t="str">
        <f>ТВ!F67</f>
        <v>стандартный. Согласно заявке с 7:00 до 15:00 часов. Доставка 2 раза в неделю.</v>
      </c>
      <c r="I63" s="70">
        <f>ТВ!D67</f>
        <v>0</v>
      </c>
    </row>
    <row r="64" spans="1:9" ht="38.25">
      <c r="A64" s="14">
        <v>7</v>
      </c>
      <c r="B64" s="71" t="str">
        <f>ТВ!B68</f>
        <v>03222210-8</v>
      </c>
      <c r="C64" s="71" t="str">
        <f>ТВ!C68</f>
        <v>Лимоны</v>
      </c>
      <c r="D64" s="72"/>
      <c r="E64" s="72" t="s">
        <v>15</v>
      </c>
      <c r="F64" s="72" t="s">
        <v>282</v>
      </c>
      <c r="G64" s="70" t="str">
        <f>ТВ!E68</f>
        <v xml:space="preserve"> стандартный. Согласно заявке с 7:00 до 15:00 часов. Доставка 2 раза в неделю</v>
      </c>
      <c r="H64" s="70" t="str">
        <f>ТВ!F68</f>
        <v xml:space="preserve"> стандартный. Согласно заявке с 7:00 до 15:00 часов. Доставка 2 раза в неделю</v>
      </c>
      <c r="I64" s="70">
        <f>ТВ!D68</f>
        <v>0</v>
      </c>
    </row>
    <row r="65" spans="1:9" ht="38.25">
      <c r="A65" s="14">
        <v>8</v>
      </c>
      <c r="B65" s="71" t="str">
        <f>ТВ!B69</f>
        <v>03221230-7</v>
      </c>
      <c r="C65" s="71" t="str">
        <f>ТВ!C69</f>
        <v xml:space="preserve">Перец </v>
      </c>
      <c r="D65" s="72"/>
      <c r="E65" s="72" t="s">
        <v>15</v>
      </c>
      <c r="F65" s="72" t="s">
        <v>283</v>
      </c>
      <c r="G65" s="70" t="str">
        <f>ТВ!E69</f>
        <v>свежий, сладкий. Согласно заявке с 7:00 до 15:00 часов. Доставка 2 раза в неделю</v>
      </c>
      <c r="H65" s="70" t="str">
        <f>ТВ!F69</f>
        <v>свежий, сладкий. SEZON Согласно заявке с 7:00 до 15:00 часов. Доставка 2 раза в неделю</v>
      </c>
      <c r="I65" s="70">
        <f>ТВ!D69</f>
        <v>0</v>
      </c>
    </row>
    <row r="66" spans="1:9" ht="25.5">
      <c r="A66" s="14">
        <v>9</v>
      </c>
      <c r="B66" s="71" t="str">
        <f>ТВ!B70</f>
        <v>03222111-4</v>
      </c>
      <c r="C66" s="71" t="str">
        <f>ТВ!C70</f>
        <v>Банан</v>
      </c>
      <c r="D66" s="72"/>
      <c r="E66" s="72" t="s">
        <v>15</v>
      </c>
      <c r="F66" s="72" t="s">
        <v>282</v>
      </c>
      <c r="G66" s="70" t="str">
        <f>ТВ!E70</f>
        <v xml:space="preserve">стандартный. Согласно заявке с 7:00 до 15:00 часов. </v>
      </c>
      <c r="H66" s="70" t="str">
        <f>ТВ!F70</f>
        <v xml:space="preserve">стандартный. Согласно заявке с 7:00 до 15:00 часов. </v>
      </c>
      <c r="I66" s="70">
        <f>ТВ!D70</f>
        <v>0</v>
      </c>
    </row>
    <row r="67" spans="1:9" ht="25.5">
      <c r="A67" s="14">
        <v>10</v>
      </c>
      <c r="B67" s="71" t="str">
        <f>ТВ!B71</f>
        <v>03221220-4</v>
      </c>
      <c r="C67" s="71" t="str">
        <f>ТВ!C71</f>
        <v>Горох</v>
      </c>
      <c r="D67" s="72"/>
      <c r="E67" s="72" t="s">
        <v>15</v>
      </c>
      <c r="F67" s="72" t="s">
        <v>284</v>
      </c>
      <c r="G67" s="70" t="str">
        <f>ТВ!E71</f>
        <v>в/сорт  фас.по 1кг.</v>
      </c>
      <c r="H67" s="70" t="str">
        <f>ТВ!F71</f>
        <v>в/сорт  фас.по 1кг.</v>
      </c>
      <c r="I67" s="70">
        <f>ТВ!D71</f>
        <v>0</v>
      </c>
    </row>
    <row r="68" spans="1:9" ht="25.5">
      <c r="A68" s="14">
        <v>11</v>
      </c>
      <c r="B68" s="71" t="str">
        <f>ТВ!B72</f>
        <v>03221210-1</v>
      </c>
      <c r="C68" s="71" t="str">
        <f>ТВ!C72</f>
        <v>Фасоль</v>
      </c>
      <c r="D68" s="72"/>
      <c r="E68" s="72" t="s">
        <v>15</v>
      </c>
      <c r="F68" s="72" t="s">
        <v>284</v>
      </c>
      <c r="G68" s="70" t="str">
        <f>ТВ!E72</f>
        <v>в/сорт  фас.по 1кг.</v>
      </c>
      <c r="H68" s="70" t="str">
        <f>ТВ!F72</f>
        <v>в/сорт  фас.по 1кг.</v>
      </c>
      <c r="I68" s="70">
        <f>ТВ!D72</f>
        <v>0</v>
      </c>
    </row>
    <row r="69" spans="1:9" ht="38.25">
      <c r="A69" s="14">
        <v>12</v>
      </c>
      <c r="B69" s="71" t="str">
        <f>ТВ!B73</f>
        <v>03212211-2</v>
      </c>
      <c r="C69" s="71" t="str">
        <f>ТВ!C73</f>
        <v>Чечевица</v>
      </c>
      <c r="D69" s="72"/>
      <c r="E69" s="72" t="s">
        <v>15</v>
      </c>
      <c r="F69" s="72" t="s">
        <v>284</v>
      </c>
      <c r="G69" s="70" t="str">
        <f>ТВ!E73</f>
        <v>свежий ,стандартный. Согласно заявке с 7:00 до 15:00 часов. Доставка 2 раза в неделю</v>
      </c>
      <c r="H69" s="70" t="str">
        <f>ТВ!F73</f>
        <v>свежий ,стандартный. Согласно заявке с 7:00 до 15:00 часов. Доставка 2 раза в неделю</v>
      </c>
      <c r="I69" s="70">
        <f>ТВ!D73</f>
        <v>0</v>
      </c>
    </row>
    <row r="70" spans="1:9" ht="38.25">
      <c r="A70" s="14">
        <v>13</v>
      </c>
      <c r="B70" s="71" t="str">
        <f>ТВ!B74</f>
        <v>03221240-0</v>
      </c>
      <c r="C70" s="71" t="str">
        <f>ТВ!C74</f>
        <v>Помидор</v>
      </c>
      <c r="D70" s="72"/>
      <c r="E70" s="72" t="s">
        <v>15</v>
      </c>
      <c r="F70" s="72" t="s">
        <v>283</v>
      </c>
      <c r="G70" s="70" t="str">
        <f>ТВ!E74</f>
        <v>свежий   Sezon ,стандартный. Согласно заявке с 7:00 до 15:00 часов. Доставка 2 раза в неделю</v>
      </c>
      <c r="H70" s="70" t="str">
        <f>ТВ!F74</f>
        <v>свежий ,стандартный.В сезон. Согласно заявке с 7:00 до 15:00 часов. Доставка 2 раза в неделю</v>
      </c>
      <c r="I70" s="70">
        <f>ТВ!D74</f>
        <v>0</v>
      </c>
    </row>
    <row r="71" spans="1:9" ht="38.25">
      <c r="A71" s="14">
        <v>14</v>
      </c>
      <c r="B71" s="71" t="str">
        <f>ТВ!B75</f>
        <v>03221270-9</v>
      </c>
      <c r="C71" s="71" t="str">
        <f>ТВ!C75</f>
        <v>Огурцы свежие</v>
      </c>
      <c r="D71" s="72"/>
      <c r="E71" s="72" t="s">
        <v>15</v>
      </c>
      <c r="F71" s="72" t="s">
        <v>283</v>
      </c>
      <c r="G71" s="70" t="str">
        <f>ТВ!E75</f>
        <v>свежий , sezon стандартный. Согласно заявке с 7:00 до 15:00 часов. Доставка 2 раза в неделю</v>
      </c>
      <c r="H71" s="70" t="str">
        <f>ТВ!F75</f>
        <v>свежий ,стандартный.В сезон. Согласно заявке с 7:00 до 15:00 часов. Доставка 2 раза в неделю</v>
      </c>
      <c r="I71" s="70">
        <f>ТВ!D75</f>
        <v>0</v>
      </c>
    </row>
    <row r="72" spans="1:9" ht="38.25">
      <c r="A72" s="14">
        <v>15</v>
      </c>
      <c r="B72" s="71" t="str">
        <f>ТВ!B76</f>
        <v>15330000-0</v>
      </c>
      <c r="C72" s="71" t="str">
        <f>ТВ!C76</f>
        <v>Горошек консервированный</v>
      </c>
      <c r="D72" s="72"/>
      <c r="E72" s="72" t="s">
        <v>15</v>
      </c>
      <c r="F72" s="72" t="s">
        <v>285</v>
      </c>
      <c r="G72" s="70" t="str">
        <f>ТВ!E76</f>
        <v>стандартный. Согласно заявке с 7:00 до 15:00 часов. Доставка 2 раза в неделю</v>
      </c>
      <c r="H72" s="70" t="str">
        <f>ТВ!F76</f>
        <v>стандартный. Согласно заявке с 7:00 до 15:00 часов. Доставка 2 раза в неделю 0,670 gr</v>
      </c>
      <c r="I72" s="70">
        <f>ТВ!D76</f>
        <v>0</v>
      </c>
    </row>
    <row r="73" spans="1:9" ht="38.25">
      <c r="A73" s="14">
        <v>16</v>
      </c>
      <c r="B73" s="71" t="str">
        <f>ТВ!B77</f>
        <v>03222331-2</v>
      </c>
      <c r="C73" s="71" t="str">
        <f>ТВ!C77</f>
        <v>Абрикосы</v>
      </c>
      <c r="D73" s="72"/>
      <c r="E73" s="72" t="s">
        <v>15</v>
      </c>
      <c r="F73" s="72" t="s">
        <v>286</v>
      </c>
      <c r="G73" s="70" t="str">
        <f>ТВ!E77</f>
        <v>свежий ,стандартный. Согласно заявке с 7:00 до 15:00 часов. Доставка 2 раза в неделю</v>
      </c>
      <c r="H73" s="70" t="str">
        <f>ТВ!F77</f>
        <v>свежий sezon ,стандартный. Согласно заявке с 7:00 до 15:00 часов. Доставка 2 раза в неделю</v>
      </c>
      <c r="I73" s="70">
        <f>ТВ!D77</f>
        <v>0</v>
      </c>
    </row>
    <row r="74" spans="1:9" ht="38.25">
      <c r="A74" s="14">
        <v>17</v>
      </c>
      <c r="B74" s="71" t="str">
        <f>ТВ!B78</f>
        <v>03222322-6</v>
      </c>
      <c r="C74" s="71" t="str">
        <f>ТВ!C78</f>
        <v>Груша</v>
      </c>
      <c r="D74" s="72"/>
      <c r="E74" s="72" t="s">
        <v>15</v>
      </c>
      <c r="F74" s="72" t="s">
        <v>286</v>
      </c>
      <c r="G74" s="70" t="str">
        <f>ТВ!E78</f>
        <v>свежий ,стандартный. Согласно заявке с 7:00 до 15:00 часов. Доставка 2 раза в неделю</v>
      </c>
      <c r="H74" s="70" t="str">
        <f>ТВ!F78</f>
        <v>свежий sezon ,стандартный. Согласно заявке с 7:00 до 15:00 часов. Доставка 2 раза в неделю</v>
      </c>
      <c r="I74" s="70">
        <f>ТВ!D78</f>
        <v>0</v>
      </c>
    </row>
    <row r="75" spans="1:9" ht="38.25">
      <c r="A75" s="14">
        <v>18</v>
      </c>
      <c r="B75" s="71" t="str">
        <f>ТВ!B79</f>
        <v>03222334-3</v>
      </c>
      <c r="C75" s="71" t="str">
        <f>ТВ!C79</f>
        <v>Слива</v>
      </c>
      <c r="D75" s="72"/>
      <c r="E75" s="72" t="s">
        <v>15</v>
      </c>
      <c r="F75" s="72" t="s">
        <v>286</v>
      </c>
      <c r="G75" s="70" t="str">
        <f>ТВ!E79</f>
        <v>свежий ,стандартный. Согласно заявке с 7:00 до 15:00 часов. Доставка 2 раза в неделю</v>
      </c>
      <c r="H75" s="70" t="str">
        <f>ТВ!F79</f>
        <v>свежий sezon ,стандартный. Согласно заявке с 7:00 до 15:00 часов. Доставка 2 раза в неделю</v>
      </c>
      <c r="I75" s="70">
        <f>ТВ!D79</f>
        <v>0</v>
      </c>
    </row>
    <row r="76" spans="1:9" ht="38.25">
      <c r="A76" s="14">
        <v>19</v>
      </c>
      <c r="B76" s="71" t="str">
        <f>ТВ!B80</f>
        <v>03222332-9</v>
      </c>
      <c r="C76" s="71" t="str">
        <f>ТВ!C80</f>
        <v>Персики</v>
      </c>
      <c r="D76" s="72"/>
      <c r="E76" s="72" t="s">
        <v>15</v>
      </c>
      <c r="F76" s="72" t="s">
        <v>286</v>
      </c>
      <c r="G76" s="70" t="str">
        <f>ТВ!E80</f>
        <v>свежий ,стандартный. Согласно заявке с 7:00 до 15:00 часов. Доставка 2 раза в неделю</v>
      </c>
      <c r="H76" s="70" t="str">
        <f>ТВ!F80</f>
        <v>свежий sezon ,стандартный. Согласно заявке с 7:00 до 15:00 часов. Доставка 2 раза в неделю</v>
      </c>
      <c r="I76" s="70">
        <f>ТВ!D80</f>
        <v>0</v>
      </c>
    </row>
    <row r="77" spans="1:9" ht="25.5">
      <c r="A77" s="14">
        <v>20</v>
      </c>
      <c r="B77" s="71" t="str">
        <f>ТВ!B81</f>
        <v>03222000-3</v>
      </c>
      <c r="C77" s="71" t="str">
        <f>ТВ!C81</f>
        <v>Орехи грецкие</v>
      </c>
      <c r="D77" s="72"/>
      <c r="E77" s="72" t="s">
        <v>15</v>
      </c>
      <c r="F77" s="72" t="s">
        <v>287</v>
      </c>
      <c r="G77" s="70">
        <f>ТВ!E81</f>
        <v>0</v>
      </c>
      <c r="H77" s="70">
        <f>ТВ!F81</f>
        <v>0</v>
      </c>
      <c r="I77" s="70">
        <f>ТВ!D81</f>
        <v>0</v>
      </c>
    </row>
    <row r="78" spans="1:9" ht="25.5">
      <c r="A78" s="14">
        <v>21</v>
      </c>
      <c r="B78" s="71" t="str">
        <f>ТВ!B82</f>
        <v>03222000-3</v>
      </c>
      <c r="C78" s="71" t="str">
        <f>ТВ!C82</f>
        <v>Семена тыквы очищенные  200гр.</v>
      </c>
      <c r="D78" s="72"/>
      <c r="E78" s="72" t="s">
        <v>15</v>
      </c>
      <c r="F78" s="72" t="s">
        <v>287</v>
      </c>
      <c r="G78" s="70" t="str">
        <f>ТВ!E82</f>
        <v>очищенные по 200 гр. в упак.</v>
      </c>
      <c r="H78" s="70" t="str">
        <f>ТВ!F82</f>
        <v>очищенные по 200 гр. в упак.</v>
      </c>
      <c r="I78" s="70">
        <f>ТВ!D82</f>
        <v>0</v>
      </c>
    </row>
    <row r="79" spans="1:9" ht="25.5">
      <c r="A79" s="14">
        <v>22</v>
      </c>
      <c r="B79" s="71" t="str">
        <f>ТВ!B83</f>
        <v>03111000-2</v>
      </c>
      <c r="C79" s="71" t="str">
        <f>ТВ!C83</f>
        <v>Семена льна 200гр</v>
      </c>
      <c r="D79" s="72"/>
      <c r="E79" s="72" t="s">
        <v>15</v>
      </c>
      <c r="F79" s="72" t="s">
        <v>287</v>
      </c>
      <c r="G79" s="70">
        <f>ТВ!E83</f>
        <v>0</v>
      </c>
      <c r="H79" s="70">
        <f>ТВ!F83</f>
        <v>0</v>
      </c>
      <c r="I79" s="70">
        <f>ТВ!D83</f>
        <v>0</v>
      </c>
    </row>
    <row r="80" spans="1:9" ht="25.5">
      <c r="A80" s="14">
        <v>23</v>
      </c>
      <c r="B80" s="71" t="str">
        <f>ТВ!B84</f>
        <v>03222000-3</v>
      </c>
      <c r="C80" s="71" t="str">
        <f>ТВ!C84</f>
        <v>Кунжут 200гр.</v>
      </c>
      <c r="D80" s="72"/>
      <c r="E80" s="72" t="s">
        <v>15</v>
      </c>
      <c r="F80" s="72" t="s">
        <v>287</v>
      </c>
      <c r="G80" s="70">
        <f>ТВ!E84</f>
        <v>0</v>
      </c>
      <c r="H80" s="70">
        <f>ТВ!F84</f>
        <v>0</v>
      </c>
      <c r="I80" s="70">
        <f>ТВ!D84</f>
        <v>0</v>
      </c>
    </row>
    <row r="81" spans="1:9" ht="25.5">
      <c r="A81" s="14">
        <v>24</v>
      </c>
      <c r="B81" s="71" t="str">
        <f>ТВ!B85</f>
        <v>03222000-3</v>
      </c>
      <c r="C81" s="71" t="str">
        <f>ТВ!C85</f>
        <v>Семечки очищенные</v>
      </c>
      <c r="D81" s="72"/>
      <c r="E81" s="72" t="s">
        <v>15</v>
      </c>
      <c r="F81" s="72" t="s">
        <v>287</v>
      </c>
      <c r="G81" s="70">
        <f>ТВ!E85</f>
        <v>0</v>
      </c>
      <c r="H81" s="70">
        <f>ТВ!F85</f>
        <v>0</v>
      </c>
      <c r="I81" s="70">
        <f>ТВ!D85</f>
        <v>0</v>
      </c>
    </row>
    <row r="82" spans="1:9" ht="12.75">
      <c r="A82" s="14"/>
      <c r="B82" s="71"/>
      <c r="C82" s="71"/>
      <c r="D82" s="72"/>
      <c r="E82" s="72"/>
      <c r="F82" s="72"/>
      <c r="G82" s="70"/>
      <c r="H82" s="70"/>
      <c r="I82" s="70"/>
    </row>
    <row r="83" spans="1:9" ht="15">
      <c r="A83" s="14"/>
      <c r="B83" s="71"/>
      <c r="C83" s="87" t="str">
        <f>ТВ!C87</f>
        <v>Лот 9 Замороженная рыба</v>
      </c>
      <c r="D83" s="72"/>
      <c r="E83" s="72"/>
      <c r="F83" s="72"/>
      <c r="G83" s="70"/>
      <c r="H83" s="70"/>
      <c r="I83" s="70"/>
    </row>
    <row r="84" spans="1:9" ht="76.5">
      <c r="A84" s="14">
        <v>1</v>
      </c>
      <c r="B84" s="71" t="str">
        <f>ТВ!B88</f>
        <v>15221000-3</v>
      </c>
      <c r="C84" s="71" t="str">
        <f>ТВ!C88</f>
        <v>Рыба “Хек Аргентина”</v>
      </c>
      <c r="D84" s="72"/>
      <c r="E84" s="72" t="s">
        <v>15</v>
      </c>
      <c r="F84" s="72" t="s">
        <v>288</v>
      </c>
      <c r="G84" s="70" t="str">
        <f>ТВ!E88</f>
        <v>в/с 1 кат., замороженная, без головы, внутренностей и хвоста. крупная, тушка весом не менее 0,35 кг. Согласно заявке с 7:00 до 15:00 часов . Доставка 2 раза в неделю</v>
      </c>
      <c r="H84" s="70" t="str">
        <f>ТВ!F88</f>
        <v>в/с 1 кат., замороженная, без головы, внутренностей и хвоста. крупная, тушка весом не менее 0,35 кг. Согласно заявке с 7:00 до 15:00 часов . Доставка 2 раза в неделю</v>
      </c>
      <c r="I84" s="70">
        <f>ТВ!D88</f>
        <v>0</v>
      </c>
    </row>
    <row r="85" spans="1:9" ht="12.75" customHeight="1">
      <c r="A85" s="14"/>
      <c r="B85" s="71"/>
      <c r="C85" s="71"/>
      <c r="D85" s="72"/>
      <c r="E85" s="72"/>
      <c r="F85" s="72"/>
      <c r="G85" s="70"/>
      <c r="H85" s="70"/>
      <c r="I85" s="70"/>
    </row>
    <row r="86" spans="1:12" ht="12.75">
      <c r="A86" s="10"/>
      <c r="B86" s="9"/>
      <c r="C86" s="2"/>
      <c r="D86" s="9"/>
      <c r="E86" s="9"/>
      <c r="F86" s="9"/>
      <c r="G86" s="7"/>
      <c r="H86" s="7"/>
      <c r="I86" s="7"/>
      <c r="J86" s="28"/>
      <c r="K86" s="28"/>
      <c r="L86" s="28"/>
    </row>
    <row r="87" spans="1:9" ht="16.5" customHeight="1">
      <c r="A87" s="4" t="s">
        <v>55</v>
      </c>
      <c r="D87" s="12"/>
      <c r="E87" s="12"/>
      <c r="F87" s="36"/>
      <c r="G87" s="36"/>
      <c r="H87" s="36"/>
      <c r="I87" s="28"/>
    </row>
    <row r="88" spans="1:9" ht="16.5" customHeight="1">
      <c r="A88" s="4" t="s">
        <v>64</v>
      </c>
      <c r="D88" s="12"/>
      <c r="E88" s="12"/>
      <c r="F88" s="36"/>
      <c r="G88" s="36"/>
      <c r="H88" s="36"/>
      <c r="I88" s="28"/>
    </row>
    <row r="89" spans="1:12" ht="12.75">
      <c r="A89" s="11"/>
      <c r="I89" s="28"/>
      <c r="J89" s="28"/>
      <c r="K89" s="28"/>
      <c r="L89" s="28"/>
    </row>
    <row r="90" spans="4:9" ht="12.75" customHeight="1">
      <c r="D90" s="12"/>
      <c r="E90" s="12"/>
      <c r="F90" s="36"/>
      <c r="G90" s="36"/>
      <c r="H90" s="36"/>
      <c r="I90" s="28"/>
    </row>
    <row r="91" spans="4:9" ht="12.75" customHeight="1">
      <c r="D91" s="12"/>
      <c r="E91" s="12"/>
      <c r="F91" s="36"/>
      <c r="G91" s="36"/>
      <c r="H91" s="36"/>
      <c r="I91" s="28"/>
    </row>
    <row r="92" spans="1:9" ht="12.75" customHeight="1">
      <c r="A92" s="11"/>
      <c r="I92" s="28"/>
    </row>
  </sheetData>
  <mergeCells count="15">
    <mergeCell ref="E2:I2"/>
    <mergeCell ref="C3:I3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C4:F4"/>
    <mergeCell ref="C5:F5"/>
    <mergeCell ref="H4:I4"/>
    <mergeCell ref="H5:I5"/>
  </mergeCells>
  <hyperlinks>
    <hyperlink ref="G89" r:id="rId1" display="baguette.srl@mail.ru"/>
  </hyperlinks>
  <printOptions/>
  <pageMargins left="0.2362204724409449" right="0.11811023622047245" top="0.2362204724409449" bottom="0.2362204724409449" header="0.2362204724409449" footer="0.1968503937007874"/>
  <pageSetup fitToHeight="30" fitToWidth="1" horizontalDpi="180" verticalDpi="18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1"/>
  <sheetViews>
    <sheetView workbookViewId="0" topLeftCell="A1">
      <selection activeCell="H91" sqref="H91"/>
    </sheetView>
  </sheetViews>
  <sheetFormatPr defaultColWidth="9.140625" defaultRowHeight="15"/>
  <cols>
    <col min="1" max="1" width="3.7109375" style="4" customWidth="1"/>
    <col min="2" max="2" width="10.00390625" style="4" customWidth="1"/>
    <col min="3" max="3" width="27.7109375" style="4" customWidth="1"/>
    <col min="4" max="4" width="7.57421875" style="4" customWidth="1"/>
    <col min="5" max="5" width="6.8515625" style="4" customWidth="1"/>
    <col min="6" max="6" width="10.00390625" style="28" customWidth="1"/>
    <col min="7" max="7" width="8.00390625" style="28" customWidth="1"/>
    <col min="8" max="8" width="12.00390625" style="28" customWidth="1"/>
    <col min="9" max="9" width="9.57421875" style="28" customWidth="1"/>
    <col min="10" max="10" width="18.28125" style="4" customWidth="1"/>
    <col min="11" max="11" width="26.8515625" style="4" customWidth="1"/>
    <col min="12" max="16384" width="9.140625" style="4" customWidth="1"/>
  </cols>
  <sheetData>
    <row r="2" spans="1:9" ht="29.25" customHeight="1">
      <c r="A2" s="60" t="s">
        <v>50</v>
      </c>
      <c r="B2" s="61"/>
      <c r="C2" s="1"/>
      <c r="D2" s="1"/>
      <c r="E2" s="98"/>
      <c r="F2" s="98"/>
      <c r="G2" s="98"/>
      <c r="H2" s="98"/>
      <c r="I2" s="98"/>
    </row>
    <row r="3" spans="1:6" ht="33" customHeight="1">
      <c r="A3" s="62" t="s">
        <v>49</v>
      </c>
      <c r="B3" s="61"/>
      <c r="C3" s="3"/>
      <c r="D3" s="1"/>
      <c r="F3" s="42"/>
    </row>
    <row r="4" spans="1:10" ht="19.5" customHeight="1">
      <c r="A4" s="119" t="s">
        <v>290</v>
      </c>
      <c r="B4" s="119"/>
      <c r="C4" s="119"/>
      <c r="D4" s="119"/>
      <c r="E4" s="119"/>
      <c r="F4" s="119"/>
      <c r="G4" s="119"/>
      <c r="H4" s="119"/>
      <c r="I4" s="119"/>
      <c r="J4" s="119"/>
    </row>
    <row r="5" spans="1:10" ht="19.5" customHeight="1">
      <c r="A5" s="108" t="s">
        <v>72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1" ht="12.75" customHeight="1">
      <c r="A6" s="115" t="s">
        <v>0</v>
      </c>
      <c r="B6" s="115" t="s">
        <v>4</v>
      </c>
      <c r="C6" s="117" t="s">
        <v>2</v>
      </c>
      <c r="D6" s="17" t="s">
        <v>21</v>
      </c>
      <c r="E6" s="59" t="s">
        <v>22</v>
      </c>
      <c r="F6" s="31" t="s">
        <v>23</v>
      </c>
      <c r="G6" s="32" t="s">
        <v>23</v>
      </c>
      <c r="H6" s="40" t="s">
        <v>24</v>
      </c>
      <c r="I6" s="32" t="s">
        <v>24</v>
      </c>
      <c r="J6" s="113" t="s">
        <v>38</v>
      </c>
      <c r="K6" s="110" t="s">
        <v>62</v>
      </c>
    </row>
    <row r="7" spans="1:11" ht="12.75" customHeight="1">
      <c r="A7" s="115"/>
      <c r="B7" s="115"/>
      <c r="C7" s="117"/>
      <c r="D7" s="17" t="s">
        <v>25</v>
      </c>
      <c r="E7" s="16" t="s">
        <v>26</v>
      </c>
      <c r="F7" s="31" t="s">
        <v>51</v>
      </c>
      <c r="G7" s="32" t="s">
        <v>53</v>
      </c>
      <c r="H7" s="40" t="s">
        <v>29</v>
      </c>
      <c r="I7" s="32" t="s">
        <v>30</v>
      </c>
      <c r="J7" s="113"/>
      <c r="K7" s="111"/>
    </row>
    <row r="8" spans="1:11" ht="25.5" customHeight="1">
      <c r="A8" s="116"/>
      <c r="B8" s="116"/>
      <c r="C8" s="118"/>
      <c r="D8" s="18" t="s">
        <v>31</v>
      </c>
      <c r="E8" s="16" t="s">
        <v>32</v>
      </c>
      <c r="F8" s="63" t="s">
        <v>52</v>
      </c>
      <c r="G8" s="64" t="s">
        <v>54</v>
      </c>
      <c r="H8" s="41" t="s">
        <v>34</v>
      </c>
      <c r="I8" s="32" t="s">
        <v>35</v>
      </c>
      <c r="J8" s="114"/>
      <c r="K8" s="112"/>
    </row>
    <row r="9" spans="1:11" s="6" customFormat="1" ht="12.75" customHeight="1">
      <c r="A9" s="13" t="s">
        <v>37</v>
      </c>
      <c r="B9" s="19" t="s">
        <v>6</v>
      </c>
      <c r="C9" s="19" t="s">
        <v>7</v>
      </c>
      <c r="D9" s="19" t="s">
        <v>8</v>
      </c>
      <c r="E9" s="19" t="s">
        <v>9</v>
      </c>
      <c r="F9" s="38" t="s">
        <v>10</v>
      </c>
      <c r="G9" s="38" t="s">
        <v>11</v>
      </c>
      <c r="H9" s="65" t="s">
        <v>12</v>
      </c>
      <c r="I9" s="66" t="s">
        <v>13</v>
      </c>
      <c r="J9" s="19" t="s">
        <v>36</v>
      </c>
      <c r="K9" s="46"/>
    </row>
    <row r="10" spans="1:11" ht="12.75" customHeight="1">
      <c r="A10" s="14"/>
      <c r="B10" s="70"/>
      <c r="C10" s="74" t="str">
        <f>ТВ!C13</f>
        <v>Лот 1 Продукты животного происхождения, мясо и мясные продукты</v>
      </c>
      <c r="D10" s="70">
        <f>ТВ!G13</f>
        <v>0</v>
      </c>
      <c r="E10" s="70">
        <f>ТВ!H13</f>
        <v>0</v>
      </c>
      <c r="F10" s="43">
        <f>ROUND(ТВ!I13,2)</f>
        <v>0</v>
      </c>
      <c r="G10" s="43">
        <f>ТВ!J13</f>
        <v>0</v>
      </c>
      <c r="H10" s="43">
        <f>F10*E10</f>
        <v>0</v>
      </c>
      <c r="I10" s="43">
        <f>G10*E10</f>
        <v>0</v>
      </c>
      <c r="J10" s="91"/>
      <c r="K10" s="88"/>
    </row>
    <row r="11" spans="1:11" ht="12.75" customHeight="1">
      <c r="A11" s="14">
        <v>1</v>
      </c>
      <c r="B11" s="70" t="str">
        <f>ТВ!B14</f>
        <v>15112130-6</v>
      </c>
      <c r="C11" s="70" t="str">
        <f>ТВ!C14</f>
        <v>Куриное филе Производство РМ</v>
      </c>
      <c r="D11" s="70" t="str">
        <f>ТВ!G14</f>
        <v>кг</v>
      </c>
      <c r="E11" s="70">
        <f>ТВ!H14</f>
        <v>250</v>
      </c>
      <c r="F11" s="43">
        <f>ROUND(ТВ!I14,2)</f>
        <v>59.17</v>
      </c>
      <c r="G11" s="43">
        <f>ТВ!J14</f>
        <v>71</v>
      </c>
      <c r="H11" s="43">
        <f aca="true" t="shared" si="0" ref="H11:H33">F11*E11</f>
        <v>14792.5</v>
      </c>
      <c r="I11" s="43">
        <f aca="true" t="shared" si="1" ref="I11:I33">G11*E11</f>
        <v>17750</v>
      </c>
      <c r="J11" s="140" t="str">
        <f>ТВ!M14</f>
        <v xml:space="preserve"> с 7:00 до 15:00 часов . Доставка 2 раза в неделю:  понедельник  и среда 
</v>
      </c>
      <c r="K11" s="88"/>
    </row>
    <row r="12" spans="1:11" ht="12.75" customHeight="1">
      <c r="A12" s="14">
        <v>2</v>
      </c>
      <c r="B12" s="70" t="str">
        <f>ТВ!B15</f>
        <v>15111100-0</v>
      </c>
      <c r="C12" s="70" t="str">
        <f>ТВ!C15</f>
        <v>Мясо говяжье (филе) Производство РМ</v>
      </c>
      <c r="D12" s="70" t="str">
        <f>ТВ!G15</f>
        <v>кг</v>
      </c>
      <c r="E12" s="70">
        <f>ТВ!H15</f>
        <v>100</v>
      </c>
      <c r="F12" s="43">
        <f>ROUND(ТВ!I15,2)</f>
        <v>90</v>
      </c>
      <c r="G12" s="43">
        <f>ТВ!J15</f>
        <v>108</v>
      </c>
      <c r="H12" s="43">
        <f t="shared" si="0"/>
        <v>9000</v>
      </c>
      <c r="I12" s="43">
        <f t="shared" si="1"/>
        <v>10800</v>
      </c>
      <c r="J12" s="141"/>
      <c r="K12" s="88"/>
    </row>
    <row r="13" spans="1:11" s="82" customFormat="1" ht="12.75" customHeight="1">
      <c r="A13" s="75"/>
      <c r="B13" s="85"/>
      <c r="C13" s="85" t="str">
        <f>ТВ!C16</f>
        <v>Total:</v>
      </c>
      <c r="D13" s="85"/>
      <c r="E13" s="85"/>
      <c r="F13" s="86"/>
      <c r="G13" s="86"/>
      <c r="H13" s="86">
        <f>SUM(H10:H12)</f>
        <v>23792.5</v>
      </c>
      <c r="I13" s="86">
        <f>SUM(I10:I12)</f>
        <v>28550</v>
      </c>
      <c r="J13" s="92"/>
      <c r="K13" s="89"/>
    </row>
    <row r="14" spans="1:11" ht="12.75" customHeight="1">
      <c r="A14" s="14"/>
      <c r="B14" s="70"/>
      <c r="C14" s="74" t="str">
        <f>ТВ!C17</f>
        <v>Лот 2  Молочные продукты</v>
      </c>
      <c r="D14" s="70"/>
      <c r="E14" s="70"/>
      <c r="F14" s="43"/>
      <c r="G14" s="43"/>
      <c r="H14" s="43"/>
      <c r="I14" s="43"/>
      <c r="J14" s="91"/>
      <c r="K14" s="88"/>
    </row>
    <row r="15" spans="1:11" ht="12.75" customHeight="1">
      <c r="A15" s="14">
        <v>1</v>
      </c>
      <c r="B15" s="70" t="str">
        <f>ТВ!B18</f>
        <v>15511100-4</v>
      </c>
      <c r="C15" s="70" t="str">
        <f>ТВ!C18</f>
        <v>Молоко  2,5% - 1лПроизводство РМ</v>
      </c>
      <c r="D15" s="70" t="str">
        <f>ТВ!G18</f>
        <v>л</v>
      </c>
      <c r="E15" s="70">
        <f>ТВ!H18</f>
        <v>600</v>
      </c>
      <c r="F15" s="43">
        <f>ROUND(ТВ!I18,2)</f>
        <v>9.17</v>
      </c>
      <c r="G15" s="43">
        <f>ТВ!J18</f>
        <v>9.9</v>
      </c>
      <c r="H15" s="43">
        <f t="shared" si="0"/>
        <v>5502</v>
      </c>
      <c r="I15" s="43">
        <f t="shared" si="1"/>
        <v>5940</v>
      </c>
      <c r="J15" s="140" t="str">
        <f>ТВ!M18</f>
        <v xml:space="preserve">с 7:00 до 15:00 часов. Доставка 3 раза в неделю:  вторник, четверг и суббота..
</v>
      </c>
      <c r="K15" s="88"/>
    </row>
    <row r="16" spans="1:11" ht="12.75" customHeight="1">
      <c r="A16" s="14">
        <v>2</v>
      </c>
      <c r="B16" s="70" t="str">
        <f>ТВ!B19</f>
        <v>15550000-8</v>
      </c>
      <c r="C16" s="70" t="str">
        <f>ТВ!C19</f>
        <v>Кефир 2,5%  1л Производство РМ</v>
      </c>
      <c r="D16" s="70" t="str">
        <f>ТВ!G19</f>
        <v>л</v>
      </c>
      <c r="E16" s="70">
        <f>ТВ!H19</f>
        <v>1000</v>
      </c>
      <c r="F16" s="43">
        <f>ROUND(ТВ!I19,2)</f>
        <v>12.22</v>
      </c>
      <c r="G16" s="43">
        <f>ТВ!J19</f>
        <v>13.2</v>
      </c>
      <c r="H16" s="43">
        <f t="shared" si="0"/>
        <v>12220</v>
      </c>
      <c r="I16" s="43">
        <f t="shared" si="1"/>
        <v>13200</v>
      </c>
      <c r="J16" s="142"/>
      <c r="K16" s="88"/>
    </row>
    <row r="17" spans="1:11" ht="12.75" customHeight="1">
      <c r="A17" s="14">
        <v>3</v>
      </c>
      <c r="B17" s="70" t="str">
        <f>ТВ!B20</f>
        <v>15512000-0</v>
      </c>
      <c r="C17" s="70" t="str">
        <f>ТВ!C20</f>
        <v>Сметана 15% Производство РМ</v>
      </c>
      <c r="D17" s="70" t="str">
        <f>ТВ!G20</f>
        <v>кг.</v>
      </c>
      <c r="E17" s="70">
        <f>ТВ!H20</f>
        <v>30</v>
      </c>
      <c r="F17" s="43">
        <f>ROUND(ТВ!I20,2)</f>
        <v>31.11</v>
      </c>
      <c r="G17" s="43">
        <f>ТВ!J20</f>
        <v>33.6</v>
      </c>
      <c r="H17" s="43">
        <f t="shared" si="0"/>
        <v>933.3</v>
      </c>
      <c r="I17" s="43">
        <f t="shared" si="1"/>
        <v>1008</v>
      </c>
      <c r="J17" s="142"/>
      <c r="K17" s="88"/>
    </row>
    <row r="18" spans="1:11" ht="12.75" customHeight="1">
      <c r="A18" s="14">
        <v>4</v>
      </c>
      <c r="B18" s="70" t="str">
        <f>ТВ!B21</f>
        <v>15542000-9</v>
      </c>
      <c r="C18" s="70" t="str">
        <f>ТВ!C21</f>
        <v>Творог свежий 9% Производство РМ</v>
      </c>
      <c r="D18" s="70" t="str">
        <f>ТВ!G21</f>
        <v>кг</v>
      </c>
      <c r="E18" s="70">
        <f>ТВ!H21</f>
        <v>220</v>
      </c>
      <c r="F18" s="43">
        <f>ROUND(ТВ!I21,2)</f>
        <v>51.67</v>
      </c>
      <c r="G18" s="43">
        <f>ТВ!J21</f>
        <v>55.8</v>
      </c>
      <c r="H18" s="43">
        <f t="shared" si="0"/>
        <v>11367.4</v>
      </c>
      <c r="I18" s="43">
        <f t="shared" si="1"/>
        <v>12276</v>
      </c>
      <c r="J18" s="142"/>
      <c r="K18" s="88"/>
    </row>
    <row r="19" spans="1:11" ht="12.75" customHeight="1">
      <c r="A19" s="14">
        <v>5</v>
      </c>
      <c r="B19" s="70" t="str">
        <f>ТВ!B22</f>
        <v>15530000-2</v>
      </c>
      <c r="C19" s="70" t="str">
        <f>ТВ!C22</f>
        <v>Масло сливочное</v>
      </c>
      <c r="D19" s="70" t="str">
        <f>ТВ!G22</f>
        <v>кг</v>
      </c>
      <c r="E19" s="70">
        <f>ТВ!H22</f>
        <v>70</v>
      </c>
      <c r="F19" s="43">
        <f>ROUND(ТВ!I22,2)</f>
        <v>105.56</v>
      </c>
      <c r="G19" s="43">
        <f>ТВ!J22</f>
        <v>114</v>
      </c>
      <c r="H19" s="43">
        <f t="shared" si="0"/>
        <v>7389.2</v>
      </c>
      <c r="I19" s="43">
        <f t="shared" si="1"/>
        <v>7980</v>
      </c>
      <c r="J19" s="142"/>
      <c r="K19" s="88"/>
    </row>
    <row r="20" spans="1:11" ht="12.75" customHeight="1">
      <c r="A20" s="14">
        <v>6</v>
      </c>
      <c r="B20" s="70" t="str">
        <f>ТВ!B23</f>
        <v>15551000-5</v>
      </c>
      <c r="C20" s="70" t="str">
        <f>ТВ!C23</f>
        <v>Йогурт 2,5%-100гр.</v>
      </c>
      <c r="D20" s="70" t="str">
        <f>ТВ!G23</f>
        <v>шт</v>
      </c>
      <c r="E20" s="70">
        <f>ТВ!H23</f>
        <v>8000</v>
      </c>
      <c r="F20" s="43">
        <f>ROUND(ТВ!I23,2)</f>
        <v>4.63</v>
      </c>
      <c r="G20" s="43">
        <f>ТВ!J23</f>
        <v>5</v>
      </c>
      <c r="H20" s="43">
        <f t="shared" si="0"/>
        <v>37040</v>
      </c>
      <c r="I20" s="43">
        <f t="shared" si="1"/>
        <v>40000</v>
      </c>
      <c r="J20" s="141"/>
      <c r="K20" s="88"/>
    </row>
    <row r="21" spans="1:11" s="82" customFormat="1" ht="12.75" customHeight="1">
      <c r="A21" s="75"/>
      <c r="B21" s="85"/>
      <c r="C21" s="85" t="str">
        <f>ТВ!C24</f>
        <v>Total:</v>
      </c>
      <c r="D21" s="85"/>
      <c r="E21" s="85"/>
      <c r="F21" s="86"/>
      <c r="G21" s="86"/>
      <c r="H21" s="86">
        <f>SUM(H15:H20)</f>
        <v>74451.9</v>
      </c>
      <c r="I21" s="86">
        <f>SUM(I15:I20)</f>
        <v>80404</v>
      </c>
      <c r="J21" s="92"/>
      <c r="K21" s="89"/>
    </row>
    <row r="22" spans="1:11" ht="12.75" customHeight="1">
      <c r="A22" s="14"/>
      <c r="B22" s="70"/>
      <c r="C22" s="74" t="str">
        <f>ТВ!C25</f>
        <v>Лот 3       Продукты мукомольной промышленности, крахмал и крахмалопродукты</v>
      </c>
      <c r="D22" s="70"/>
      <c r="E22" s="70"/>
      <c r="F22" s="43"/>
      <c r="G22" s="43"/>
      <c r="H22" s="43"/>
      <c r="I22" s="43"/>
      <c r="J22" s="91"/>
      <c r="K22" s="88"/>
    </row>
    <row r="23" spans="1:11" ht="12.75" customHeight="1">
      <c r="A23" s="14">
        <v>1</v>
      </c>
      <c r="B23" s="70" t="str">
        <f>ТВ!B26</f>
        <v>15613380-5</v>
      </c>
      <c r="C23" s="70" t="str">
        <f>ТВ!C26</f>
        <v>Овсянка</v>
      </c>
      <c r="D23" s="70" t="str">
        <f>ТВ!G26</f>
        <v>кг</v>
      </c>
      <c r="E23" s="70">
        <f>ТВ!H26</f>
        <v>20</v>
      </c>
      <c r="F23" s="43">
        <f>ROUND(ТВ!I26,2)</f>
        <v>11.67</v>
      </c>
      <c r="G23" s="43">
        <f>ТВ!J26</f>
        <v>14</v>
      </c>
      <c r="H23" s="43">
        <f t="shared" si="0"/>
        <v>233.4</v>
      </c>
      <c r="I23" s="43">
        <f t="shared" si="1"/>
        <v>280</v>
      </c>
      <c r="J23" s="91" t="str">
        <f>ТВ!M26</f>
        <v xml:space="preserve">31.12.2021
</v>
      </c>
      <c r="K23" s="88"/>
    </row>
    <row r="24" spans="1:11" ht="12.75" customHeight="1">
      <c r="A24" s="14">
        <v>2</v>
      </c>
      <c r="B24" s="70" t="str">
        <f>ТВ!B27</f>
        <v>15613000-8</v>
      </c>
      <c r="C24" s="70" t="str">
        <f>ТВ!C27</f>
        <v>Кукурузная  крупа</v>
      </c>
      <c r="D24" s="70" t="str">
        <f>ТВ!G27</f>
        <v>кг</v>
      </c>
      <c r="E24" s="70">
        <f>ТВ!H27</f>
        <v>20</v>
      </c>
      <c r="F24" s="43">
        <f>ROUND(ТВ!I27,2)</f>
        <v>9.17</v>
      </c>
      <c r="G24" s="43">
        <f>ТВ!J27</f>
        <v>11</v>
      </c>
      <c r="H24" s="43">
        <f t="shared" si="0"/>
        <v>183.4</v>
      </c>
      <c r="I24" s="43">
        <f t="shared" si="1"/>
        <v>220</v>
      </c>
      <c r="J24" s="91" t="str">
        <f>ТВ!M27</f>
        <v xml:space="preserve">31.12.2021
</v>
      </c>
      <c r="K24" s="88"/>
    </row>
    <row r="25" spans="1:11" ht="12.75" customHeight="1">
      <c r="A25" s="14">
        <v>3</v>
      </c>
      <c r="B25" s="70" t="str">
        <f>ТВ!B28</f>
        <v>15613000-8</v>
      </c>
      <c r="C25" s="70" t="str">
        <f>ТВ!C28</f>
        <v>Гречневая  крупа</v>
      </c>
      <c r="D25" s="70" t="str">
        <f>ТВ!G28</f>
        <v>кг</v>
      </c>
      <c r="E25" s="70">
        <f>ТВ!H28</f>
        <v>20</v>
      </c>
      <c r="F25" s="43">
        <f>ROUND(ТВ!I28,2)</f>
        <v>18.33</v>
      </c>
      <c r="G25" s="43">
        <f>ТВ!J28</f>
        <v>22</v>
      </c>
      <c r="H25" s="43">
        <f t="shared" si="0"/>
        <v>366.59999999999997</v>
      </c>
      <c r="I25" s="43">
        <f t="shared" si="1"/>
        <v>440</v>
      </c>
      <c r="J25" s="91" t="str">
        <f>ТВ!M28</f>
        <v xml:space="preserve">31.12.2021
</v>
      </c>
      <c r="K25" s="88"/>
    </row>
    <row r="26" spans="1:11" ht="12.75" customHeight="1">
      <c r="A26" s="14">
        <v>4</v>
      </c>
      <c r="B26" s="70" t="str">
        <f>ТВ!B29</f>
        <v>15614000-5</v>
      </c>
      <c r="C26" s="70" t="str">
        <f>ТВ!C29</f>
        <v>Рис  круглый</v>
      </c>
      <c r="D26" s="70" t="str">
        <f>ТВ!G29</f>
        <v>кг</v>
      </c>
      <c r="E26" s="70">
        <f>ТВ!H29</f>
        <v>50</v>
      </c>
      <c r="F26" s="43">
        <f>ROUND(ТВ!I29,2)</f>
        <v>12.5</v>
      </c>
      <c r="G26" s="43">
        <f>ТВ!J29</f>
        <v>15</v>
      </c>
      <c r="H26" s="43">
        <f t="shared" si="0"/>
        <v>625</v>
      </c>
      <c r="I26" s="43">
        <f t="shared" si="1"/>
        <v>750</v>
      </c>
      <c r="J26" s="91" t="str">
        <f>ТВ!M29</f>
        <v xml:space="preserve">31.12.2021
</v>
      </c>
      <c r="K26" s="88"/>
    </row>
    <row r="27" spans="1:11" ht="12.75" customHeight="1">
      <c r="A27" s="14">
        <v>5</v>
      </c>
      <c r="B27" s="70" t="str">
        <f>ТВ!B30</f>
        <v>15612100-2</v>
      </c>
      <c r="C27" s="70" t="str">
        <f>ТВ!C30</f>
        <v>Мука пшеничная</v>
      </c>
      <c r="D27" s="70" t="str">
        <f>ТВ!G30</f>
        <v>кг</v>
      </c>
      <c r="E27" s="70">
        <f>ТВ!H30</f>
        <v>70</v>
      </c>
      <c r="F27" s="43">
        <f>ROUND(ТВ!I30,2)</f>
        <v>7.83</v>
      </c>
      <c r="G27" s="43">
        <f>ТВ!J30</f>
        <v>9.4</v>
      </c>
      <c r="H27" s="43">
        <f t="shared" si="0"/>
        <v>548.1</v>
      </c>
      <c r="I27" s="43">
        <f t="shared" si="1"/>
        <v>658</v>
      </c>
      <c r="J27" s="91" t="str">
        <f>ТВ!M30</f>
        <v xml:space="preserve">31.12.2021
</v>
      </c>
      <c r="K27" s="88"/>
    </row>
    <row r="28" spans="1:11" ht="12.75" customHeight="1">
      <c r="A28" s="14">
        <v>6</v>
      </c>
      <c r="B28" s="70" t="str">
        <f>ТВ!B31</f>
        <v>15625000-5</v>
      </c>
      <c r="C28" s="70" t="str">
        <f>ТВ!C31</f>
        <v xml:space="preserve">Манная </v>
      </c>
      <c r="D28" s="70" t="str">
        <f>ТВ!G31</f>
        <v>кг</v>
      </c>
      <c r="E28" s="70">
        <f>ТВ!H31</f>
        <v>10</v>
      </c>
      <c r="F28" s="43">
        <f>ROUND(ТВ!I31,2)</f>
        <v>10.83</v>
      </c>
      <c r="G28" s="43">
        <f>ТВ!J31</f>
        <v>13</v>
      </c>
      <c r="H28" s="43">
        <f t="shared" si="0"/>
        <v>108.3</v>
      </c>
      <c r="I28" s="43">
        <f t="shared" si="1"/>
        <v>130</v>
      </c>
      <c r="J28" s="91" t="str">
        <f>ТВ!M31</f>
        <v xml:space="preserve">31.12.2021
</v>
      </c>
      <c r="K28" s="88"/>
    </row>
    <row r="29" spans="1:11" ht="12.75" customHeight="1">
      <c r="A29" s="14">
        <v>7</v>
      </c>
      <c r="B29" s="70" t="str">
        <f>ТВ!B32</f>
        <v>15851250-5</v>
      </c>
      <c r="C29" s="70" t="str">
        <f>ТВ!C32</f>
        <v>Кускус крупа 0,9</v>
      </c>
      <c r="D29" s="70" t="str">
        <f>ТВ!G32</f>
        <v>кг</v>
      </c>
      <c r="E29" s="70">
        <f>ТВ!H32</f>
        <v>10</v>
      </c>
      <c r="F29" s="43">
        <f>ROUND(ТВ!I32,2)</f>
        <v>20.83</v>
      </c>
      <c r="G29" s="43">
        <f>ТВ!J32</f>
        <v>25</v>
      </c>
      <c r="H29" s="43">
        <f t="shared" si="0"/>
        <v>208.29999999999998</v>
      </c>
      <c r="I29" s="43">
        <f t="shared" si="1"/>
        <v>250</v>
      </c>
      <c r="J29" s="91" t="str">
        <f>ТВ!M32</f>
        <v xml:space="preserve">31.12.2021
</v>
      </c>
      <c r="K29" s="88"/>
    </row>
    <row r="30" spans="1:11" ht="12.75" customHeight="1">
      <c r="A30" s="14">
        <v>8</v>
      </c>
      <c r="B30" s="70" t="str">
        <f>ТВ!B33</f>
        <v>15613000-8</v>
      </c>
      <c r="C30" s="70" t="str">
        <f>ТВ!C33</f>
        <v>Пшеничная крупа</v>
      </c>
      <c r="D30" s="70" t="str">
        <f>ТВ!G33</f>
        <v>кг</v>
      </c>
      <c r="E30" s="70">
        <f>ТВ!H33</f>
        <v>10</v>
      </c>
      <c r="F30" s="43">
        <f>ROUND(ТВ!I33,2)</f>
        <v>7.25</v>
      </c>
      <c r="G30" s="43">
        <f>ТВ!J33</f>
        <v>8.7</v>
      </c>
      <c r="H30" s="43">
        <f t="shared" si="0"/>
        <v>72.5</v>
      </c>
      <c r="I30" s="43">
        <f t="shared" si="1"/>
        <v>87</v>
      </c>
      <c r="J30" s="91" t="str">
        <f>ТВ!M33</f>
        <v xml:space="preserve">31.12.2021
</v>
      </c>
      <c r="K30" s="88"/>
    </row>
    <row r="31" spans="1:11" ht="12.75" customHeight="1">
      <c r="A31" s="14">
        <v>9</v>
      </c>
      <c r="B31" s="70" t="str">
        <f>ТВ!B34</f>
        <v>15613000-8</v>
      </c>
      <c r="C31" s="70" t="str">
        <f>ТВ!C34</f>
        <v>Перловка</v>
      </c>
      <c r="D31" s="70" t="str">
        <f>ТВ!G34</f>
        <v>кг</v>
      </c>
      <c r="E31" s="70">
        <f>ТВ!H34</f>
        <v>20</v>
      </c>
      <c r="F31" s="43">
        <f>ROUND(ТВ!I34,2)</f>
        <v>7.5</v>
      </c>
      <c r="G31" s="43">
        <f>ТВ!J34</f>
        <v>9</v>
      </c>
      <c r="H31" s="43">
        <f t="shared" si="0"/>
        <v>150</v>
      </c>
      <c r="I31" s="43">
        <f t="shared" si="1"/>
        <v>180</v>
      </c>
      <c r="J31" s="91" t="str">
        <f>ТВ!M34</f>
        <v xml:space="preserve">31.12.2021
</v>
      </c>
      <c r="K31" s="88"/>
    </row>
    <row r="32" spans="1:11" ht="12.75" customHeight="1">
      <c r="A32" s="14">
        <v>10</v>
      </c>
      <c r="B32" s="70" t="str">
        <f>ТВ!B35</f>
        <v>15613000-8</v>
      </c>
      <c r="C32" s="70" t="str">
        <f>ТВ!C35</f>
        <v>Пшено</v>
      </c>
      <c r="D32" s="70" t="str">
        <f>ТВ!G35</f>
        <v>кг</v>
      </c>
      <c r="E32" s="70">
        <f>ТВ!H35</f>
        <v>20</v>
      </c>
      <c r="F32" s="43">
        <f>ROUND(ТВ!I35,2)</f>
        <v>10.83</v>
      </c>
      <c r="G32" s="43">
        <f>ТВ!J35</f>
        <v>13</v>
      </c>
      <c r="H32" s="43">
        <f t="shared" si="0"/>
        <v>216.6</v>
      </c>
      <c r="I32" s="43">
        <f t="shared" si="1"/>
        <v>260</v>
      </c>
      <c r="J32" s="91" t="str">
        <f>ТВ!M35</f>
        <v xml:space="preserve">31.12.2021
</v>
      </c>
      <c r="K32" s="88"/>
    </row>
    <row r="33" spans="1:11" ht="12.75" customHeight="1">
      <c r="A33" s="14">
        <v>11</v>
      </c>
      <c r="B33" s="70" t="str">
        <f>ТВ!B36</f>
        <v>15600000-4</v>
      </c>
      <c r="C33" s="70" t="str">
        <f>ТВ!C36</f>
        <v>Лаваш</v>
      </c>
      <c r="D33" s="70" t="str">
        <f>ТВ!G36</f>
        <v>шт.</v>
      </c>
      <c r="E33" s="70">
        <f>ТВ!H36</f>
        <v>80</v>
      </c>
      <c r="F33" s="43">
        <f>ROUND(ТВ!I36,2)</f>
        <v>7.5</v>
      </c>
      <c r="G33" s="43">
        <f>ТВ!J36</f>
        <v>9</v>
      </c>
      <c r="H33" s="43">
        <f t="shared" si="0"/>
        <v>600</v>
      </c>
      <c r="I33" s="43">
        <f t="shared" si="1"/>
        <v>720</v>
      </c>
      <c r="J33" s="91" t="str">
        <f>ТВ!M36</f>
        <v xml:space="preserve">31.12.2021
</v>
      </c>
      <c r="K33" s="88"/>
    </row>
    <row r="34" spans="1:11" s="82" customFormat="1" ht="12.75" customHeight="1">
      <c r="A34" s="75"/>
      <c r="B34" s="85"/>
      <c r="C34" s="85" t="str">
        <f>ТВ!C37</f>
        <v>Total:</v>
      </c>
      <c r="D34" s="85"/>
      <c r="E34" s="85"/>
      <c r="F34" s="86"/>
      <c r="G34" s="86"/>
      <c r="H34" s="86">
        <f>SUM(H23:H33)</f>
        <v>3312.2000000000003</v>
      </c>
      <c r="I34" s="86">
        <f>SUM(I23:I33)</f>
        <v>3975</v>
      </c>
      <c r="J34" s="92"/>
      <c r="K34" s="89"/>
    </row>
    <row r="35" spans="1:11" ht="12.75" customHeight="1">
      <c r="A35" s="14"/>
      <c r="B35" s="70"/>
      <c r="C35" s="74" t="str">
        <f>ТВ!C38</f>
        <v>Лот 4 Различные продукты питания</v>
      </c>
      <c r="D35" s="70"/>
      <c r="E35" s="70"/>
      <c r="F35" s="43"/>
      <c r="G35" s="43"/>
      <c r="H35" s="43"/>
      <c r="I35" s="43"/>
      <c r="J35" s="91"/>
      <c r="K35" s="88"/>
    </row>
    <row r="36" spans="1:11" ht="12.75" customHeight="1">
      <c r="A36" s="14">
        <v>1</v>
      </c>
      <c r="B36" s="70" t="str">
        <f>ТВ!B39</f>
        <v>15850000-1</v>
      </c>
      <c r="C36" s="70" t="str">
        <f>ТВ!C39</f>
        <v>Макароны (фигурные)</v>
      </c>
      <c r="D36" s="70" t="str">
        <f>ТВ!G39</f>
        <v>кг</v>
      </c>
      <c r="E36" s="70">
        <f>ТВ!H39</f>
        <v>30</v>
      </c>
      <c r="F36" s="43">
        <f>ROUND(ТВ!I39,2)</f>
        <v>10.65</v>
      </c>
      <c r="G36" s="43">
        <f>ТВ!J39</f>
        <v>12.78</v>
      </c>
      <c r="H36" s="43">
        <f aca="true" t="shared" si="2" ref="H36:H51">F36*E36</f>
        <v>319.5</v>
      </c>
      <c r="I36" s="43">
        <f aca="true" t="shared" si="3" ref="I36:I51">G36*E36</f>
        <v>383.4</v>
      </c>
      <c r="J36" s="91" t="str">
        <f>ТВ!M39</f>
        <v xml:space="preserve">31.12.2021
</v>
      </c>
      <c r="K36" s="88"/>
    </row>
    <row r="37" spans="1:11" ht="12.75" customHeight="1">
      <c r="A37" s="14">
        <v>2</v>
      </c>
      <c r="B37" s="70" t="str">
        <f>ТВ!B40</f>
        <v>15850000-1</v>
      </c>
      <c r="C37" s="70" t="str">
        <f>ТВ!C40</f>
        <v>Спагетти</v>
      </c>
      <c r="D37" s="70" t="str">
        <f>ТВ!G40</f>
        <v>кг</v>
      </c>
      <c r="E37" s="70">
        <f>ТВ!H40</f>
        <v>20</v>
      </c>
      <c r="F37" s="43">
        <f>ROUND(ТВ!I40,2)</f>
        <v>10.8</v>
      </c>
      <c r="G37" s="43">
        <f>ТВ!J40</f>
        <v>12.96</v>
      </c>
      <c r="H37" s="43">
        <f t="shared" si="2"/>
        <v>216</v>
      </c>
      <c r="I37" s="43">
        <f t="shared" si="3"/>
        <v>259.20000000000005</v>
      </c>
      <c r="J37" s="91" t="str">
        <f>ТВ!M40</f>
        <v xml:space="preserve">31.12.2021
</v>
      </c>
      <c r="K37" s="88"/>
    </row>
    <row r="38" spans="1:11" ht="12.75" customHeight="1">
      <c r="A38" s="14">
        <v>3</v>
      </c>
      <c r="B38" s="70" t="str">
        <f>ТВ!B41</f>
        <v>15850000-1</v>
      </c>
      <c r="C38" s="70" t="str">
        <f>ТВ!C41</f>
        <v>Лапша  400 г=40п</v>
      </c>
      <c r="D38" s="70" t="str">
        <f>ТВ!G41</f>
        <v>кг</v>
      </c>
      <c r="E38" s="70">
        <f>ТВ!H41</f>
        <v>10</v>
      </c>
      <c r="F38" s="43">
        <f>ROUND(ТВ!I41,2)</f>
        <v>30</v>
      </c>
      <c r="G38" s="43">
        <f>ТВ!J41</f>
        <v>36</v>
      </c>
      <c r="H38" s="43">
        <f t="shared" si="2"/>
        <v>300</v>
      </c>
      <c r="I38" s="43">
        <f t="shared" si="3"/>
        <v>360</v>
      </c>
      <c r="J38" s="91" t="str">
        <f>ТВ!M41</f>
        <v xml:space="preserve">31.12.2021
</v>
      </c>
      <c r="K38" s="88"/>
    </row>
    <row r="39" spans="1:11" ht="12.75" customHeight="1">
      <c r="A39" s="14">
        <v>4</v>
      </c>
      <c r="B39" s="70" t="str">
        <f>ТВ!B42</f>
        <v>15872400-5</v>
      </c>
      <c r="C39" s="70" t="str">
        <f>ТВ!C42</f>
        <v>Соль йодированная</v>
      </c>
      <c r="D39" s="70" t="str">
        <f>ТВ!G42</f>
        <v>кг</v>
      </c>
      <c r="E39" s="70">
        <f>ТВ!H42</f>
        <v>25</v>
      </c>
      <c r="F39" s="43">
        <f>ROUND(ТВ!I42,2)</f>
        <v>3.58</v>
      </c>
      <c r="G39" s="43">
        <f>ТВ!J42</f>
        <v>4.3</v>
      </c>
      <c r="H39" s="43">
        <f t="shared" si="2"/>
        <v>89.5</v>
      </c>
      <c r="I39" s="43">
        <f t="shared" si="3"/>
        <v>107.5</v>
      </c>
      <c r="J39" s="91" t="str">
        <f>ТВ!M42</f>
        <v xml:space="preserve">31.12.2021
</v>
      </c>
      <c r="K39" s="88"/>
    </row>
    <row r="40" spans="1:11" ht="12.75" customHeight="1">
      <c r="A40" s="14">
        <v>5</v>
      </c>
      <c r="B40" s="70" t="str">
        <f>ТВ!B43</f>
        <v>15841300-8</v>
      </c>
      <c r="C40" s="70" t="str">
        <f>ТВ!C43</f>
        <v>Какао-порошок (0,1кг)</v>
      </c>
      <c r="D40" s="70" t="str">
        <f>ТВ!G43</f>
        <v>пач.</v>
      </c>
      <c r="E40" s="70">
        <f>ТВ!H43</f>
        <v>20</v>
      </c>
      <c r="F40" s="43">
        <f>ROUND(ТВ!I43,2)</f>
        <v>8.75</v>
      </c>
      <c r="G40" s="43">
        <f>ТВ!J43</f>
        <v>10.5</v>
      </c>
      <c r="H40" s="43">
        <f t="shared" si="2"/>
        <v>175</v>
      </c>
      <c r="I40" s="43">
        <f t="shared" si="3"/>
        <v>210</v>
      </c>
      <c r="J40" s="91" t="str">
        <f>ТВ!M43</f>
        <v xml:space="preserve">31.12.2021
</v>
      </c>
      <c r="K40" s="88"/>
    </row>
    <row r="41" spans="1:11" ht="12.75" customHeight="1">
      <c r="A41" s="14">
        <v>6</v>
      </c>
      <c r="B41" s="70" t="str">
        <f>ТВ!B44</f>
        <v>15831000-2</v>
      </c>
      <c r="C41" s="70" t="str">
        <f>ТВ!C44</f>
        <v xml:space="preserve">Сахар </v>
      </c>
      <c r="D41" s="70" t="str">
        <f>ТВ!G44</f>
        <v>кг</v>
      </c>
      <c r="E41" s="70">
        <f>ТВ!H44</f>
        <v>100</v>
      </c>
      <c r="F41" s="43">
        <f>ROUND(ТВ!I44,2)</f>
        <v>12.41</v>
      </c>
      <c r="G41" s="43">
        <f>ТВ!J44</f>
        <v>13.4</v>
      </c>
      <c r="H41" s="43">
        <f t="shared" si="2"/>
        <v>1241</v>
      </c>
      <c r="I41" s="43">
        <f t="shared" si="3"/>
        <v>1340</v>
      </c>
      <c r="J41" s="91" t="str">
        <f>ТВ!M44</f>
        <v xml:space="preserve">31.12.2021
</v>
      </c>
      <c r="K41" s="88"/>
    </row>
    <row r="42" spans="1:11" ht="12.75" customHeight="1">
      <c r="A42" s="14">
        <v>7</v>
      </c>
      <c r="B42" s="70" t="str">
        <f>ТВ!B45</f>
        <v>15863200-7</v>
      </c>
      <c r="C42" s="70" t="str">
        <f>ТВ!C45</f>
        <v>Чай черный (Майский крупно-листовой, 250 гр.)</v>
      </c>
      <c r="D42" s="70" t="str">
        <f>ТВ!G45</f>
        <v>пач.</v>
      </c>
      <c r="E42" s="70">
        <f>ТВ!H45</f>
        <v>15</v>
      </c>
      <c r="F42" s="43">
        <f>ROUND(ТВ!I45,2)</f>
        <v>46.67</v>
      </c>
      <c r="G42" s="43">
        <f>ТВ!J45</f>
        <v>56</v>
      </c>
      <c r="H42" s="43">
        <f t="shared" si="2"/>
        <v>700.0500000000001</v>
      </c>
      <c r="I42" s="43">
        <f t="shared" si="3"/>
        <v>840</v>
      </c>
      <c r="J42" s="91" t="str">
        <f>ТВ!M45</f>
        <v xml:space="preserve">31.12.2021
</v>
      </c>
      <c r="K42" s="88"/>
    </row>
    <row r="43" spans="1:11" ht="12.75" customHeight="1">
      <c r="A43" s="14">
        <v>8</v>
      </c>
      <c r="B43" s="70" t="str">
        <f>ТВ!B46</f>
        <v>15800000-6</v>
      </c>
      <c r="C43" s="70" t="str">
        <f>ТВ!C46</f>
        <v>Сыр твердый</v>
      </c>
      <c r="D43" s="70" t="str">
        <f>ТВ!G46</f>
        <v xml:space="preserve">   кг</v>
      </c>
      <c r="E43" s="70">
        <f>ТВ!H46</f>
        <v>25</v>
      </c>
      <c r="F43" s="43">
        <f>ROUND(ТВ!I46,2)</f>
        <v>94.17</v>
      </c>
      <c r="G43" s="43">
        <f>ТВ!J46</f>
        <v>113</v>
      </c>
      <c r="H43" s="43">
        <f t="shared" si="2"/>
        <v>2354.25</v>
      </c>
      <c r="I43" s="43">
        <f t="shared" si="3"/>
        <v>2825</v>
      </c>
      <c r="J43" s="91" t="str">
        <f>ТВ!M46</f>
        <v xml:space="preserve">31.12.2021
</v>
      </c>
      <c r="K43" s="88"/>
    </row>
    <row r="44" spans="1:11" ht="12.75" customHeight="1">
      <c r="A44" s="14">
        <v>9</v>
      </c>
      <c r="B44" s="70" t="str">
        <f>ТВ!B47</f>
        <v>15898000-9</v>
      </c>
      <c r="C44" s="70" t="str">
        <f>ТВ!C47</f>
        <v>Дрожжи (0,08 кг)</v>
      </c>
      <c r="D44" s="70" t="str">
        <f>ТВ!G47</f>
        <v>пач.</v>
      </c>
      <c r="E44" s="70">
        <f>ТВ!H47</f>
        <v>10</v>
      </c>
      <c r="F44" s="43">
        <f>ROUND(ТВ!I47,2)</f>
        <v>7.63</v>
      </c>
      <c r="G44" s="43">
        <f>ТВ!J47</f>
        <v>9.15</v>
      </c>
      <c r="H44" s="43">
        <f t="shared" si="2"/>
        <v>76.3</v>
      </c>
      <c r="I44" s="43">
        <f t="shared" si="3"/>
        <v>91.5</v>
      </c>
      <c r="J44" s="91" t="str">
        <f>ТВ!M47</f>
        <v xml:space="preserve">31.12.2021
</v>
      </c>
      <c r="K44" s="88"/>
    </row>
    <row r="45" spans="1:11" ht="12.75" customHeight="1">
      <c r="A45" s="14">
        <v>10</v>
      </c>
      <c r="B45" s="70" t="str">
        <f>ТВ!B48</f>
        <v>15821200-1</v>
      </c>
      <c r="C45" s="70" t="str">
        <f>ТВ!C48</f>
        <v>Бублики из непросеянной муки</v>
      </c>
      <c r="D45" s="70" t="str">
        <f>ТВ!G48</f>
        <v>кг</v>
      </c>
      <c r="E45" s="70">
        <f>ТВ!H48</f>
        <v>30</v>
      </c>
      <c r="F45" s="43">
        <f>ROUND(ТВ!I48,2)</f>
        <v>18.98</v>
      </c>
      <c r="G45" s="43">
        <f>ТВ!J48</f>
        <v>20.5</v>
      </c>
      <c r="H45" s="43">
        <f t="shared" si="2"/>
        <v>569.4</v>
      </c>
      <c r="I45" s="43">
        <f t="shared" si="3"/>
        <v>615</v>
      </c>
      <c r="J45" s="91" t="str">
        <f>ТВ!M48</f>
        <v xml:space="preserve">31.12.2021
</v>
      </c>
      <c r="K45" s="88"/>
    </row>
    <row r="46" spans="1:11" s="82" customFormat="1" ht="12.75" customHeight="1">
      <c r="A46" s="75"/>
      <c r="B46" s="85"/>
      <c r="C46" s="85" t="str">
        <f>ТВ!C49</f>
        <v>Total:</v>
      </c>
      <c r="D46" s="85"/>
      <c r="E46" s="85"/>
      <c r="F46" s="86"/>
      <c r="G46" s="86"/>
      <c r="H46" s="86">
        <f>SUM(H36:H45)</f>
        <v>6041</v>
      </c>
      <c r="I46" s="86">
        <f>SUM(I36:I45)</f>
        <v>7031.6</v>
      </c>
      <c r="J46" s="92"/>
      <c r="K46" s="89"/>
    </row>
    <row r="47" spans="1:11" ht="12.75" customHeight="1">
      <c r="A47" s="14"/>
      <c r="B47" s="70"/>
      <c r="C47" s="74" t="str">
        <f>ТВ!C50</f>
        <v xml:space="preserve"> Лот 5     Яйцо</v>
      </c>
      <c r="D47" s="70"/>
      <c r="E47" s="70"/>
      <c r="F47" s="43"/>
      <c r="G47" s="43"/>
      <c r="H47" s="43"/>
      <c r="I47" s="43"/>
      <c r="J47" s="91"/>
      <c r="K47" s="88"/>
    </row>
    <row r="48" spans="1:11" ht="12.75" customHeight="1">
      <c r="A48" s="14">
        <v>1</v>
      </c>
      <c r="B48" s="70" t="str">
        <f>ТВ!B51</f>
        <v>03142500-3</v>
      </c>
      <c r="C48" s="70" t="str">
        <f>ТВ!C51</f>
        <v>Яйца диетические</v>
      </c>
      <c r="D48" s="70" t="str">
        <f>ТВ!G51</f>
        <v>шт.</v>
      </c>
      <c r="E48" s="70">
        <f>ТВ!H51</f>
        <v>3000</v>
      </c>
      <c r="F48" s="43">
        <f>ROUND(ТВ!I51,2)</f>
        <v>1.75</v>
      </c>
      <c r="G48" s="43">
        <f>ТВ!J51</f>
        <v>2.1</v>
      </c>
      <c r="H48" s="43">
        <f t="shared" si="2"/>
        <v>5250</v>
      </c>
      <c r="I48" s="43">
        <f t="shared" si="3"/>
        <v>6300</v>
      </c>
      <c r="J48" s="91" t="str">
        <f>ТВ!M51</f>
        <v xml:space="preserve">31.12.2021
</v>
      </c>
      <c r="K48" s="88"/>
    </row>
    <row r="49" spans="1:11" s="82" customFormat="1" ht="12.75" customHeight="1">
      <c r="A49" s="75"/>
      <c r="B49" s="85"/>
      <c r="C49" s="85" t="str">
        <f>ТВ!C52</f>
        <v>Total:</v>
      </c>
      <c r="D49" s="85"/>
      <c r="E49" s="85"/>
      <c r="F49" s="86"/>
      <c r="G49" s="86"/>
      <c r="H49" s="86">
        <f>SUM(H48:H48)</f>
        <v>5250</v>
      </c>
      <c r="I49" s="86">
        <f>SUM(I48:I48)</f>
        <v>6300</v>
      </c>
      <c r="J49" s="92"/>
      <c r="K49" s="89"/>
    </row>
    <row r="50" spans="1:11" ht="12.75" customHeight="1">
      <c r="A50" s="14"/>
      <c r="B50" s="70"/>
      <c r="C50" s="74" t="str">
        <f>ТВ!C53</f>
        <v>Лот 6 Масла</v>
      </c>
      <c r="D50" s="70"/>
      <c r="E50" s="70"/>
      <c r="F50" s="43"/>
      <c r="G50" s="43"/>
      <c r="H50" s="43"/>
      <c r="I50" s="43"/>
      <c r="J50" s="91"/>
      <c r="K50" s="88"/>
    </row>
    <row r="51" spans="1:11" ht="12.75" customHeight="1">
      <c r="A51" s="14">
        <v>1</v>
      </c>
      <c r="B51" s="70" t="str">
        <f>ТВ!B54</f>
        <v>15421000-5</v>
      </c>
      <c r="C51" s="70" t="str">
        <f>ТВ!C54</f>
        <v xml:space="preserve">Масло подсолнечное </v>
      </c>
      <c r="D51" s="70" t="str">
        <f>ТВ!G54</f>
        <v>л</v>
      </c>
      <c r="E51" s="70">
        <f>ТВ!H54</f>
        <v>80</v>
      </c>
      <c r="F51" s="43">
        <f>ROUND(ТВ!I54,2)</f>
        <v>29.17</v>
      </c>
      <c r="G51" s="43">
        <f>ТВ!J54</f>
        <v>35</v>
      </c>
      <c r="H51" s="43">
        <f t="shared" si="2"/>
        <v>2333.6000000000004</v>
      </c>
      <c r="I51" s="43">
        <f t="shared" si="3"/>
        <v>2800</v>
      </c>
      <c r="J51" s="91" t="str">
        <f>ТВ!M54</f>
        <v xml:space="preserve">31.12.2021
</v>
      </c>
      <c r="K51" s="88"/>
    </row>
    <row r="52" spans="1:11" s="82" customFormat="1" ht="12.75" customHeight="1">
      <c r="A52" s="75"/>
      <c r="B52" s="85"/>
      <c r="C52" s="85" t="str">
        <f>ТВ!C55</f>
        <v>Total:</v>
      </c>
      <c r="D52" s="85"/>
      <c r="E52" s="85"/>
      <c r="F52" s="86"/>
      <c r="G52" s="86"/>
      <c r="H52" s="86">
        <f>SUM(H51:H51)</f>
        <v>2333.6000000000004</v>
      </c>
      <c r="I52" s="86">
        <f>SUM(I51:I51)</f>
        <v>2800</v>
      </c>
      <c r="J52" s="92"/>
      <c r="K52" s="89"/>
    </row>
    <row r="53" spans="1:11" ht="12.75" customHeight="1">
      <c r="A53" s="14"/>
      <c r="B53" s="70"/>
      <c r="C53" s="74" t="str">
        <f>ТВ!C56</f>
        <v>Лот 7 Переработанные фрукты и овощи</v>
      </c>
      <c r="D53" s="70"/>
      <c r="E53" s="70"/>
      <c r="F53" s="43"/>
      <c r="G53" s="43"/>
      <c r="H53" s="43"/>
      <c r="I53" s="43"/>
      <c r="J53" s="91"/>
      <c r="K53" s="88"/>
    </row>
    <row r="54" spans="1:11" ht="12.75" customHeight="1">
      <c r="A54" s="14">
        <v>1</v>
      </c>
      <c r="B54" s="70" t="str">
        <f>ТВ!B57</f>
        <v>15331428-3</v>
      </c>
      <c r="C54" s="70" t="str">
        <f>ТВ!C57</f>
        <v>Томатная паста</v>
      </c>
      <c r="D54" s="70" t="str">
        <f>ТВ!G57</f>
        <v>бан.</v>
      </c>
      <c r="E54" s="70">
        <f>ТВ!H57</f>
        <v>40</v>
      </c>
      <c r="F54" s="43">
        <f>ROUND(ТВ!I57,2)</f>
        <v>17.5</v>
      </c>
      <c r="G54" s="43">
        <f>ТВ!J57</f>
        <v>21</v>
      </c>
      <c r="H54" s="43">
        <f aca="true" t="shared" si="4" ref="H54:H85">F54*E54</f>
        <v>700</v>
      </c>
      <c r="I54" s="43">
        <f aca="true" t="shared" si="5" ref="I54:I85">G54*E54</f>
        <v>840</v>
      </c>
      <c r="J54" s="91" t="str">
        <f>ТВ!M57</f>
        <v xml:space="preserve">31.12.2021
</v>
      </c>
      <c r="K54" s="88"/>
    </row>
    <row r="55" spans="1:11" ht="12.75" customHeight="1">
      <c r="A55" s="14">
        <v>2</v>
      </c>
      <c r="B55" s="70" t="str">
        <f>ТВ!B58</f>
        <v>15331500-2</v>
      </c>
      <c r="C55" s="70" t="str">
        <f>ТВ!C58</f>
        <v>Огурцы соленые</v>
      </c>
      <c r="D55" s="70" t="str">
        <f>ТВ!G58</f>
        <v>кг</v>
      </c>
      <c r="E55" s="70">
        <f>ТВ!H58</f>
        <v>30</v>
      </c>
      <c r="F55" s="43">
        <f>ROUND(ТВ!I58,2)</f>
        <v>35</v>
      </c>
      <c r="G55" s="43">
        <f>ТВ!J58</f>
        <v>42</v>
      </c>
      <c r="H55" s="43">
        <f t="shared" si="4"/>
        <v>1050</v>
      </c>
      <c r="I55" s="43">
        <f t="shared" si="5"/>
        <v>1260</v>
      </c>
      <c r="J55" s="91" t="str">
        <f>ТВ!M58</f>
        <v xml:space="preserve">31.12.2021
</v>
      </c>
      <c r="K55" s="88"/>
    </row>
    <row r="56" spans="1:11" ht="12.75" customHeight="1">
      <c r="A56" s="14">
        <v>3</v>
      </c>
      <c r="B56" s="70" t="str">
        <f>ТВ!B59</f>
        <v>15320000-7</v>
      </c>
      <c r="C56" s="70" t="str">
        <f>ТВ!C59</f>
        <v>Сок натуральный без мякоти 3л</v>
      </c>
      <c r="D56" s="70" t="str">
        <f>ТВ!G59</f>
        <v>бан</v>
      </c>
      <c r="E56" s="70">
        <f>ТВ!H59</f>
        <v>20</v>
      </c>
      <c r="F56" s="43">
        <f>ROUND(ТВ!I59,2)</f>
        <v>21.67</v>
      </c>
      <c r="G56" s="43">
        <f>ТВ!J59</f>
        <v>26</v>
      </c>
      <c r="H56" s="43">
        <f t="shared" si="4"/>
        <v>433.40000000000003</v>
      </c>
      <c r="I56" s="43">
        <f t="shared" si="5"/>
        <v>520</v>
      </c>
      <c r="J56" s="91" t="str">
        <f>ТВ!M59</f>
        <v xml:space="preserve">31.12.2021
</v>
      </c>
      <c r="K56" s="88"/>
    </row>
    <row r="57" spans="1:11" s="82" customFormat="1" ht="12.75" customHeight="1">
      <c r="A57" s="75"/>
      <c r="B57" s="85"/>
      <c r="C57" s="85" t="str">
        <f>ТВ!C60</f>
        <v>Total:</v>
      </c>
      <c r="D57" s="85"/>
      <c r="E57" s="85"/>
      <c r="F57" s="86"/>
      <c r="G57" s="86"/>
      <c r="H57" s="86">
        <f>SUM(H54:H56)</f>
        <v>2183.4</v>
      </c>
      <c r="I57" s="86">
        <f>SUM(I54:I56)</f>
        <v>2620</v>
      </c>
      <c r="J57" s="92"/>
      <c r="K57" s="89"/>
    </row>
    <row r="58" spans="1:11" ht="12.75" customHeight="1">
      <c r="A58" s="14"/>
      <c r="B58" s="70"/>
      <c r="C58" s="74" t="str">
        <f>ТВ!C61</f>
        <v>Лот 8 Зерновые, картофель, овощи, фрукты и орехи</v>
      </c>
      <c r="D58" s="70"/>
      <c r="E58" s="70"/>
      <c r="F58" s="43"/>
      <c r="G58" s="43"/>
      <c r="H58" s="43"/>
      <c r="I58" s="43"/>
      <c r="J58" s="91"/>
      <c r="K58" s="88"/>
    </row>
    <row r="59" spans="1:11" ht="12.75" customHeight="1">
      <c r="A59" s="14">
        <v>1</v>
      </c>
      <c r="B59" s="70" t="str">
        <f>ТВ!B62</f>
        <v>03212100-1</v>
      </c>
      <c r="C59" s="70" t="str">
        <f>ТВ!C62</f>
        <v xml:space="preserve">Картофель </v>
      </c>
      <c r="D59" s="70" t="str">
        <f>ТВ!G62</f>
        <v>кг</v>
      </c>
      <c r="E59" s="70">
        <f>ТВ!H62</f>
        <v>350</v>
      </c>
      <c r="F59" s="43">
        <f>ROUND(ТВ!I62,2)</f>
        <v>6.02</v>
      </c>
      <c r="G59" s="43">
        <f>ТВ!J62</f>
        <v>6.5</v>
      </c>
      <c r="H59" s="43">
        <f t="shared" si="4"/>
        <v>2107</v>
      </c>
      <c r="I59" s="43">
        <f t="shared" si="5"/>
        <v>2275</v>
      </c>
      <c r="J59" s="91" t="str">
        <f>ТВ!M62</f>
        <v xml:space="preserve">с 7:00 до 15:00 часов . Доставка 2 раза в неделю.
</v>
      </c>
      <c r="K59" s="88"/>
    </row>
    <row r="60" spans="1:11" ht="12.75" customHeight="1">
      <c r="A60" s="14">
        <v>2</v>
      </c>
      <c r="B60" s="70" t="str">
        <f>ТВ!B63</f>
        <v>03221113-1</v>
      </c>
      <c r="C60" s="70" t="str">
        <f>ТВ!C63</f>
        <v>Лук репчатый</v>
      </c>
      <c r="D60" s="70" t="str">
        <f>ТВ!G63</f>
        <v>кг</v>
      </c>
      <c r="E60" s="70">
        <f>ТВ!H63</f>
        <v>150</v>
      </c>
      <c r="F60" s="43">
        <f>ROUND(ТВ!I63,2)</f>
        <v>7.31</v>
      </c>
      <c r="G60" s="43">
        <f>ТВ!J63</f>
        <v>7.9</v>
      </c>
      <c r="H60" s="43">
        <f aca="true" t="shared" si="6" ref="H60:H82">F60*E60</f>
        <v>1096.5</v>
      </c>
      <c r="I60" s="43">
        <f aca="true" t="shared" si="7" ref="I60:I82">G60*E60</f>
        <v>1185</v>
      </c>
      <c r="J60" s="91">
        <f>ТВ!M63</f>
        <v>0</v>
      </c>
      <c r="K60" s="88"/>
    </row>
    <row r="61" spans="1:11" ht="12.75" customHeight="1">
      <c r="A61" s="14">
        <v>3</v>
      </c>
      <c r="B61" s="70" t="str">
        <f>ТВ!B64</f>
        <v>03221112-4</v>
      </c>
      <c r="C61" s="70" t="str">
        <f>ТВ!C64</f>
        <v xml:space="preserve">Морковь </v>
      </c>
      <c r="D61" s="70" t="str">
        <f>ТВ!G64</f>
        <v>кг</v>
      </c>
      <c r="E61" s="70">
        <f>ТВ!H64</f>
        <v>100</v>
      </c>
      <c r="F61" s="43">
        <f>ROUND(ТВ!I64,2)</f>
        <v>7.31</v>
      </c>
      <c r="G61" s="43">
        <f>ТВ!J64</f>
        <v>7.9</v>
      </c>
      <c r="H61" s="43">
        <f t="shared" si="6"/>
        <v>731</v>
      </c>
      <c r="I61" s="43">
        <f t="shared" si="7"/>
        <v>790</v>
      </c>
      <c r="J61" s="91">
        <f>ТВ!M64</f>
        <v>0</v>
      </c>
      <c r="K61" s="88"/>
    </row>
    <row r="62" spans="1:11" ht="12.75" customHeight="1">
      <c r="A62" s="14">
        <v>4</v>
      </c>
      <c r="B62" s="70" t="str">
        <f>ТВ!B65</f>
        <v>03221410-3</v>
      </c>
      <c r="C62" s="70" t="str">
        <f>ТВ!C65</f>
        <v xml:space="preserve">Капуста </v>
      </c>
      <c r="D62" s="70" t="str">
        <f>ТВ!G65</f>
        <v>кг</v>
      </c>
      <c r="E62" s="70">
        <f>ТВ!H65</f>
        <v>300</v>
      </c>
      <c r="F62" s="43">
        <f>ROUND(ТВ!I65,2)</f>
        <v>6.94</v>
      </c>
      <c r="G62" s="43">
        <f>ТВ!J65</f>
        <v>7.5</v>
      </c>
      <c r="H62" s="43">
        <f t="shared" si="6"/>
        <v>2082</v>
      </c>
      <c r="I62" s="43">
        <f t="shared" si="7"/>
        <v>2250</v>
      </c>
      <c r="J62" s="91">
        <f>ТВ!M65</f>
        <v>0</v>
      </c>
      <c r="K62" s="88"/>
    </row>
    <row r="63" spans="1:11" ht="12.75" customHeight="1">
      <c r="A63" s="14">
        <v>5</v>
      </c>
      <c r="B63" s="70" t="str">
        <f>ТВ!B66</f>
        <v>03221111-7</v>
      </c>
      <c r="C63" s="70" t="str">
        <f>ТВ!C66</f>
        <v xml:space="preserve">Свекла </v>
      </c>
      <c r="D63" s="70" t="str">
        <f>ТВ!G66</f>
        <v>кг</v>
      </c>
      <c r="E63" s="70">
        <f>ТВ!H66</f>
        <v>50</v>
      </c>
      <c r="F63" s="43">
        <f>ROUND(ТВ!I66,2)</f>
        <v>6.39</v>
      </c>
      <c r="G63" s="43">
        <f>ТВ!J66</f>
        <v>6.9</v>
      </c>
      <c r="H63" s="43">
        <f t="shared" si="6"/>
        <v>319.5</v>
      </c>
      <c r="I63" s="43">
        <f t="shared" si="7"/>
        <v>345</v>
      </c>
      <c r="J63" s="91">
        <f>ТВ!M66</f>
        <v>0</v>
      </c>
      <c r="K63" s="88"/>
    </row>
    <row r="64" spans="1:11" ht="12.75" customHeight="1">
      <c r="A64" s="14">
        <v>6</v>
      </c>
      <c r="B64" s="70" t="str">
        <f>ТВ!B67</f>
        <v>03222321-9</v>
      </c>
      <c r="C64" s="70" t="str">
        <f>ТВ!C67</f>
        <v>Яблоки «голден»</v>
      </c>
      <c r="D64" s="70" t="str">
        <f>ТВ!G67</f>
        <v>кг</v>
      </c>
      <c r="E64" s="70">
        <f>ТВ!H67</f>
        <v>400</v>
      </c>
      <c r="F64" s="43">
        <f>ROUND(ТВ!I67,2)</f>
        <v>7.87</v>
      </c>
      <c r="G64" s="43">
        <f>ТВ!J67</f>
        <v>8.5</v>
      </c>
      <c r="H64" s="43">
        <f t="shared" si="6"/>
        <v>3148</v>
      </c>
      <c r="I64" s="43">
        <f t="shared" si="7"/>
        <v>3400</v>
      </c>
      <c r="J64" s="91">
        <f>ТВ!M67</f>
        <v>0</v>
      </c>
      <c r="K64" s="88"/>
    </row>
    <row r="65" spans="1:11" ht="12.75" customHeight="1">
      <c r="A65" s="14">
        <v>7</v>
      </c>
      <c r="B65" s="70" t="str">
        <f>ТВ!B68</f>
        <v>03222210-8</v>
      </c>
      <c r="C65" s="70" t="str">
        <f>ТВ!C68</f>
        <v>Лимоны</v>
      </c>
      <c r="D65" s="70" t="str">
        <f>ТВ!G68</f>
        <v>кг</v>
      </c>
      <c r="E65" s="70">
        <f>ТВ!H68</f>
        <v>50</v>
      </c>
      <c r="F65" s="43">
        <f>ROUND(ТВ!I68,2)</f>
        <v>26.67</v>
      </c>
      <c r="G65" s="43">
        <f>ТВ!J68</f>
        <v>32</v>
      </c>
      <c r="H65" s="43">
        <f t="shared" si="6"/>
        <v>1333.5</v>
      </c>
      <c r="I65" s="43">
        <f t="shared" si="7"/>
        <v>1600</v>
      </c>
      <c r="J65" s="91">
        <f>ТВ!M68</f>
        <v>0</v>
      </c>
      <c r="K65" s="88"/>
    </row>
    <row r="66" spans="1:11" ht="12.75" customHeight="1">
      <c r="A66" s="14">
        <v>8</v>
      </c>
      <c r="B66" s="70" t="str">
        <f>ТВ!B69</f>
        <v>03221230-7</v>
      </c>
      <c r="C66" s="70" t="str">
        <f>ТВ!C69</f>
        <v xml:space="preserve">Перец </v>
      </c>
      <c r="D66" s="70" t="str">
        <f>ТВ!G69</f>
        <v>кг</v>
      </c>
      <c r="E66" s="70">
        <f>ТВ!H69</f>
        <v>100</v>
      </c>
      <c r="F66" s="43">
        <f>ROUND(ТВ!I69,2)</f>
        <v>16.67</v>
      </c>
      <c r="G66" s="43">
        <f>ТВ!J69</f>
        <v>18</v>
      </c>
      <c r="H66" s="43">
        <f t="shared" si="6"/>
        <v>1667.0000000000002</v>
      </c>
      <c r="I66" s="43">
        <f t="shared" si="7"/>
        <v>1800</v>
      </c>
      <c r="J66" s="91">
        <f>ТВ!M69</f>
        <v>0</v>
      </c>
      <c r="K66" s="88"/>
    </row>
    <row r="67" spans="1:11" ht="12.75" customHeight="1">
      <c r="A67" s="14">
        <v>9</v>
      </c>
      <c r="B67" s="70" t="str">
        <f>ТВ!B70</f>
        <v>03222111-4</v>
      </c>
      <c r="C67" s="70" t="str">
        <f>ТВ!C70</f>
        <v>Банан</v>
      </c>
      <c r="D67" s="70" t="str">
        <f>ТВ!G70</f>
        <v>кг</v>
      </c>
      <c r="E67" s="70">
        <f>ТВ!H70</f>
        <v>100</v>
      </c>
      <c r="F67" s="43">
        <f>ROUND(ТВ!I70,2)</f>
        <v>23.25</v>
      </c>
      <c r="G67" s="43">
        <f>ТВ!J70</f>
        <v>27.9</v>
      </c>
      <c r="H67" s="43">
        <f t="shared" si="6"/>
        <v>2325</v>
      </c>
      <c r="I67" s="43">
        <f t="shared" si="7"/>
        <v>2790</v>
      </c>
      <c r="J67" s="91">
        <f>ТВ!M70</f>
        <v>0</v>
      </c>
      <c r="K67" s="88"/>
    </row>
    <row r="68" spans="1:11" ht="12.75" customHeight="1">
      <c r="A68" s="14">
        <v>10</v>
      </c>
      <c r="B68" s="70" t="str">
        <f>ТВ!B71</f>
        <v>03221220-4</v>
      </c>
      <c r="C68" s="70" t="str">
        <f>ТВ!C71</f>
        <v>Горох</v>
      </c>
      <c r="D68" s="70" t="str">
        <f>ТВ!G71</f>
        <v>кг</v>
      </c>
      <c r="E68" s="70">
        <f>ТВ!H71</f>
        <v>10</v>
      </c>
      <c r="F68" s="43">
        <f>ROUND(ТВ!I71,2)</f>
        <v>8.56</v>
      </c>
      <c r="G68" s="43">
        <f>ТВ!J71</f>
        <v>9.24</v>
      </c>
      <c r="H68" s="43">
        <f t="shared" si="6"/>
        <v>85.60000000000001</v>
      </c>
      <c r="I68" s="43">
        <f t="shared" si="7"/>
        <v>92.4</v>
      </c>
      <c r="J68" s="91">
        <f>ТВ!M71</f>
        <v>0</v>
      </c>
      <c r="K68" s="88"/>
    </row>
    <row r="69" spans="1:11" ht="12.75" customHeight="1">
      <c r="A69" s="14">
        <v>11</v>
      </c>
      <c r="B69" s="70" t="str">
        <f>ТВ!B72</f>
        <v>03221210-1</v>
      </c>
      <c r="C69" s="70" t="str">
        <f>ТВ!C72</f>
        <v>Фасоль</v>
      </c>
      <c r="D69" s="70" t="str">
        <f>ТВ!G72</f>
        <v>кг</v>
      </c>
      <c r="E69" s="70">
        <f>ТВ!H72</f>
        <v>10</v>
      </c>
      <c r="F69" s="43">
        <f>ROUND(ТВ!I72,2)</f>
        <v>21.67</v>
      </c>
      <c r="G69" s="43">
        <f>ТВ!J72</f>
        <v>23.4</v>
      </c>
      <c r="H69" s="43">
        <f t="shared" si="6"/>
        <v>216.70000000000002</v>
      </c>
      <c r="I69" s="43">
        <f t="shared" si="7"/>
        <v>234</v>
      </c>
      <c r="J69" s="91">
        <f>ТВ!M72</f>
        <v>0</v>
      </c>
      <c r="K69" s="88"/>
    </row>
    <row r="70" spans="1:11" ht="12.75" customHeight="1">
      <c r="A70" s="14">
        <v>12</v>
      </c>
      <c r="B70" s="70" t="str">
        <f>ТВ!B73</f>
        <v>03212211-2</v>
      </c>
      <c r="C70" s="70" t="str">
        <f>ТВ!C73</f>
        <v>Чечевица</v>
      </c>
      <c r="D70" s="70" t="str">
        <f>ТВ!G73</f>
        <v>кг</v>
      </c>
      <c r="E70" s="70">
        <f>ТВ!H73</f>
        <v>10</v>
      </c>
      <c r="F70" s="43">
        <f>ROUND(ТВ!I73,2)</f>
        <v>21</v>
      </c>
      <c r="G70" s="43">
        <f>ТВ!J73</f>
        <v>25.2</v>
      </c>
      <c r="H70" s="43">
        <f t="shared" si="6"/>
        <v>210</v>
      </c>
      <c r="I70" s="43">
        <f t="shared" si="7"/>
        <v>252</v>
      </c>
      <c r="J70" s="91">
        <f>ТВ!M73</f>
        <v>0</v>
      </c>
      <c r="K70" s="88"/>
    </row>
    <row r="71" spans="1:11" ht="12.75" customHeight="1">
      <c r="A71" s="14">
        <v>13</v>
      </c>
      <c r="B71" s="70" t="str">
        <f>ТВ!B74</f>
        <v>03221240-0</v>
      </c>
      <c r="C71" s="70" t="str">
        <f>ТВ!C74</f>
        <v>Помидор</v>
      </c>
      <c r="D71" s="70" t="str">
        <f>ТВ!G74</f>
        <v>кг</v>
      </c>
      <c r="E71" s="70">
        <f>ТВ!H74</f>
        <v>180</v>
      </c>
      <c r="F71" s="43">
        <f>ROUND(ТВ!I74,2)</f>
        <v>16.67</v>
      </c>
      <c r="G71" s="43">
        <f>ТВ!J74</f>
        <v>18</v>
      </c>
      <c r="H71" s="43">
        <f t="shared" si="6"/>
        <v>3000.6000000000004</v>
      </c>
      <c r="I71" s="43">
        <f t="shared" si="7"/>
        <v>3240</v>
      </c>
      <c r="J71" s="91">
        <f>ТВ!M74</f>
        <v>0</v>
      </c>
      <c r="K71" s="88"/>
    </row>
    <row r="72" spans="1:11" ht="12.75" customHeight="1">
      <c r="A72" s="14">
        <v>14</v>
      </c>
      <c r="B72" s="70" t="str">
        <f>ТВ!B75</f>
        <v>03221270-9</v>
      </c>
      <c r="C72" s="70" t="str">
        <f>ТВ!C75</f>
        <v>Огурцы свежие</v>
      </c>
      <c r="D72" s="70" t="str">
        <f>ТВ!G75</f>
        <v>кг</v>
      </c>
      <c r="E72" s="70">
        <f>ТВ!H75</f>
        <v>130</v>
      </c>
      <c r="F72" s="43">
        <f>ROUND(ТВ!I75,2)</f>
        <v>20.37</v>
      </c>
      <c r="G72" s="43">
        <f>ТВ!J75</f>
        <v>22</v>
      </c>
      <c r="H72" s="43">
        <f t="shared" si="6"/>
        <v>2648.1</v>
      </c>
      <c r="I72" s="43">
        <f t="shared" si="7"/>
        <v>2860</v>
      </c>
      <c r="J72" s="91">
        <f>ТВ!M75</f>
        <v>0</v>
      </c>
      <c r="K72" s="88"/>
    </row>
    <row r="73" spans="1:11" ht="12.75" customHeight="1">
      <c r="A73" s="14">
        <v>15</v>
      </c>
      <c r="B73" s="70" t="str">
        <f>ТВ!B76</f>
        <v>15330000-0</v>
      </c>
      <c r="C73" s="70" t="str">
        <f>ТВ!C76</f>
        <v>Горошек консервированный</v>
      </c>
      <c r="D73" s="70" t="str">
        <f>ТВ!G76</f>
        <v>бан</v>
      </c>
      <c r="E73" s="70">
        <f>ТВ!H76</f>
        <v>30</v>
      </c>
      <c r="F73" s="43">
        <f>ROUND(ТВ!I76,2)</f>
        <v>12.79</v>
      </c>
      <c r="G73" s="43">
        <f>ТВ!J76</f>
        <v>15.35</v>
      </c>
      <c r="H73" s="43">
        <f t="shared" si="6"/>
        <v>383.7</v>
      </c>
      <c r="I73" s="43">
        <f t="shared" si="7"/>
        <v>460.5</v>
      </c>
      <c r="J73" s="91">
        <f>ТВ!M76</f>
        <v>0</v>
      </c>
      <c r="K73" s="88"/>
    </row>
    <row r="74" spans="1:11" ht="12.75" customHeight="1">
      <c r="A74" s="14">
        <v>16</v>
      </c>
      <c r="B74" s="70" t="str">
        <f>ТВ!B77</f>
        <v>03222331-2</v>
      </c>
      <c r="C74" s="70" t="str">
        <f>ТВ!C77</f>
        <v>Абрикосы</v>
      </c>
      <c r="D74" s="70" t="str">
        <f>ТВ!G77</f>
        <v>кг.</v>
      </c>
      <c r="E74" s="70">
        <f>ТВ!H77</f>
        <v>100</v>
      </c>
      <c r="F74" s="43">
        <f>ROUND(ТВ!I77,2)</f>
        <v>25.93</v>
      </c>
      <c r="G74" s="43">
        <f>ТВ!J77</f>
        <v>28</v>
      </c>
      <c r="H74" s="43">
        <f t="shared" si="6"/>
        <v>2593</v>
      </c>
      <c r="I74" s="43">
        <f t="shared" si="7"/>
        <v>2800</v>
      </c>
      <c r="J74" s="91">
        <f>ТВ!M77</f>
        <v>0</v>
      </c>
      <c r="K74" s="88"/>
    </row>
    <row r="75" spans="1:11" ht="12.75" customHeight="1">
      <c r="A75" s="14">
        <v>17</v>
      </c>
      <c r="B75" s="70" t="str">
        <f>ТВ!B78</f>
        <v>03222322-6</v>
      </c>
      <c r="C75" s="70" t="str">
        <f>ТВ!C78</f>
        <v>Груша</v>
      </c>
      <c r="D75" s="70" t="str">
        <f>ТВ!G78</f>
        <v>кг</v>
      </c>
      <c r="E75" s="70">
        <f>ТВ!H78</f>
        <v>100</v>
      </c>
      <c r="F75" s="43">
        <f>ROUND(ТВ!I78,2)</f>
        <v>19.44</v>
      </c>
      <c r="G75" s="43">
        <f>ТВ!J78</f>
        <v>21</v>
      </c>
      <c r="H75" s="43">
        <f t="shared" si="6"/>
        <v>1944.0000000000002</v>
      </c>
      <c r="I75" s="43">
        <f t="shared" si="7"/>
        <v>2100</v>
      </c>
      <c r="J75" s="91">
        <f>ТВ!M78</f>
        <v>0</v>
      </c>
      <c r="K75" s="88"/>
    </row>
    <row r="76" spans="1:11" ht="12.75" customHeight="1">
      <c r="A76" s="14">
        <v>18</v>
      </c>
      <c r="B76" s="70" t="str">
        <f>ТВ!B79</f>
        <v>03222334-3</v>
      </c>
      <c r="C76" s="70" t="str">
        <f>ТВ!C79</f>
        <v>Слива</v>
      </c>
      <c r="D76" s="70" t="str">
        <f>ТВ!G79</f>
        <v>кг</v>
      </c>
      <c r="E76" s="70">
        <f>ТВ!H79</f>
        <v>100</v>
      </c>
      <c r="F76" s="43">
        <f>ROUND(ТВ!I79,2)</f>
        <v>17.59</v>
      </c>
      <c r="G76" s="43">
        <f>ТВ!J79</f>
        <v>19</v>
      </c>
      <c r="H76" s="43">
        <f t="shared" si="6"/>
        <v>1759</v>
      </c>
      <c r="I76" s="43">
        <f t="shared" si="7"/>
        <v>1900</v>
      </c>
      <c r="J76" s="91">
        <f>ТВ!M79</f>
        <v>0</v>
      </c>
      <c r="K76" s="88"/>
    </row>
    <row r="77" spans="1:11" ht="12.75" customHeight="1">
      <c r="A77" s="14">
        <v>19</v>
      </c>
      <c r="B77" s="70" t="str">
        <f>ТВ!B80</f>
        <v>03222332-9</v>
      </c>
      <c r="C77" s="70" t="str">
        <f>ТВ!C80</f>
        <v>Персики</v>
      </c>
      <c r="D77" s="70" t="str">
        <f>ТВ!G80</f>
        <v>кг</v>
      </c>
      <c r="E77" s="70">
        <f>ТВ!H80</f>
        <v>100</v>
      </c>
      <c r="F77" s="43">
        <f>ROUND(ТВ!I80,2)</f>
        <v>18.52</v>
      </c>
      <c r="G77" s="43">
        <f>ТВ!J80</f>
        <v>20</v>
      </c>
      <c r="H77" s="43">
        <f t="shared" si="6"/>
        <v>1852</v>
      </c>
      <c r="I77" s="43">
        <f t="shared" si="7"/>
        <v>2000</v>
      </c>
      <c r="J77" s="91">
        <f>ТВ!M80</f>
        <v>0</v>
      </c>
      <c r="K77" s="88"/>
    </row>
    <row r="78" spans="1:11" ht="12.75" customHeight="1">
      <c r="A78" s="14">
        <v>20</v>
      </c>
      <c r="B78" s="70" t="str">
        <f>ТВ!B81</f>
        <v>03222000-3</v>
      </c>
      <c r="C78" s="70" t="str">
        <f>ТВ!C81</f>
        <v>Орехи грецкие</v>
      </c>
      <c r="D78" s="70" t="str">
        <f>ТВ!G81</f>
        <v>кг</v>
      </c>
      <c r="E78" s="70">
        <f>ТВ!H81</f>
        <v>20</v>
      </c>
      <c r="F78" s="43">
        <f>ROUND(ТВ!I81,2)</f>
        <v>145.83</v>
      </c>
      <c r="G78" s="43">
        <f>ТВ!J81</f>
        <v>175</v>
      </c>
      <c r="H78" s="43">
        <f t="shared" si="6"/>
        <v>2916.6000000000004</v>
      </c>
      <c r="I78" s="43">
        <f t="shared" si="7"/>
        <v>3500</v>
      </c>
      <c r="J78" s="91">
        <f>ТВ!M81</f>
        <v>0</v>
      </c>
      <c r="K78" s="88"/>
    </row>
    <row r="79" spans="1:11" ht="12.75" customHeight="1">
      <c r="A79" s="14">
        <v>21</v>
      </c>
      <c r="B79" s="70" t="str">
        <f>ТВ!B82</f>
        <v>03222000-3</v>
      </c>
      <c r="C79" s="70" t="str">
        <f>ТВ!C82</f>
        <v>Семена тыквы очищенные  200гр.</v>
      </c>
      <c r="D79" s="70" t="str">
        <f>ТВ!G82</f>
        <v>кг</v>
      </c>
      <c r="E79" s="70">
        <f>ТВ!H82</f>
        <v>1</v>
      </c>
      <c r="F79" s="43">
        <f>ROUND(ТВ!I82,2)</f>
        <v>87</v>
      </c>
      <c r="G79" s="43">
        <f>ТВ!J82</f>
        <v>104.4</v>
      </c>
      <c r="H79" s="43">
        <f t="shared" si="6"/>
        <v>87</v>
      </c>
      <c r="I79" s="43">
        <f t="shared" si="7"/>
        <v>104.4</v>
      </c>
      <c r="J79" s="91">
        <f>ТВ!M82</f>
        <v>0</v>
      </c>
      <c r="K79" s="88"/>
    </row>
    <row r="80" spans="1:11" ht="12.75" customHeight="1">
      <c r="A80" s="14">
        <v>22</v>
      </c>
      <c r="B80" s="70" t="str">
        <f>ТВ!B83</f>
        <v>03111000-2</v>
      </c>
      <c r="C80" s="70" t="str">
        <f>ТВ!C83</f>
        <v>Семена льна 200гр</v>
      </c>
      <c r="D80" s="70" t="str">
        <f>ТВ!G83</f>
        <v>кг</v>
      </c>
      <c r="E80" s="70">
        <f>ТВ!H83</f>
        <v>1</v>
      </c>
      <c r="F80" s="43">
        <f>ROUND(ТВ!I83,2)</f>
        <v>26</v>
      </c>
      <c r="G80" s="43">
        <f>ТВ!J83</f>
        <v>31.2</v>
      </c>
      <c r="H80" s="43">
        <f t="shared" si="6"/>
        <v>26</v>
      </c>
      <c r="I80" s="43">
        <f t="shared" si="7"/>
        <v>31.2</v>
      </c>
      <c r="J80" s="91">
        <f>ТВ!M83</f>
        <v>0</v>
      </c>
      <c r="K80" s="88"/>
    </row>
    <row r="81" spans="1:11" ht="12.75" customHeight="1">
      <c r="A81" s="14">
        <v>23</v>
      </c>
      <c r="B81" s="70" t="str">
        <f>ТВ!B84</f>
        <v>03222000-3</v>
      </c>
      <c r="C81" s="70" t="str">
        <f>ТВ!C84</f>
        <v>Кунжут 200гр.</v>
      </c>
      <c r="D81" s="70" t="str">
        <f>ТВ!G84</f>
        <v>кг</v>
      </c>
      <c r="E81" s="70">
        <f>ТВ!H84</f>
        <v>4</v>
      </c>
      <c r="F81" s="43">
        <f>ROUND(ТВ!I84,2)</f>
        <v>53</v>
      </c>
      <c r="G81" s="43">
        <f>ТВ!J84</f>
        <v>63.6</v>
      </c>
      <c r="H81" s="43">
        <f t="shared" si="6"/>
        <v>212</v>
      </c>
      <c r="I81" s="43">
        <f t="shared" si="7"/>
        <v>254.4</v>
      </c>
      <c r="J81" s="91">
        <f>ТВ!M84</f>
        <v>0</v>
      </c>
      <c r="K81" s="88"/>
    </row>
    <row r="82" spans="1:11" ht="12.75" customHeight="1">
      <c r="A82" s="14">
        <v>24</v>
      </c>
      <c r="B82" s="70" t="str">
        <f>ТВ!B85</f>
        <v>03222000-3</v>
      </c>
      <c r="C82" s="70" t="str">
        <f>ТВ!C85</f>
        <v>Семечки очищенные</v>
      </c>
      <c r="D82" s="70" t="str">
        <f>ТВ!G85</f>
        <v>кг</v>
      </c>
      <c r="E82" s="70">
        <f>ТВ!H85</f>
        <v>5</v>
      </c>
      <c r="F82" s="43">
        <f>ROUND(ТВ!I85,2)</f>
        <v>29.78</v>
      </c>
      <c r="G82" s="43">
        <f>ТВ!J85</f>
        <v>32.16</v>
      </c>
      <c r="H82" s="43">
        <f t="shared" si="6"/>
        <v>148.9</v>
      </c>
      <c r="I82" s="43">
        <f t="shared" si="7"/>
        <v>160.79999999999998</v>
      </c>
      <c r="J82" s="91">
        <f>ТВ!M85</f>
        <v>0</v>
      </c>
      <c r="K82" s="88"/>
    </row>
    <row r="83" spans="1:11" s="82" customFormat="1" ht="12.75" customHeight="1">
      <c r="A83" s="75"/>
      <c r="B83" s="85"/>
      <c r="C83" s="85" t="str">
        <f>ТВ!C86</f>
        <v>Total:</v>
      </c>
      <c r="D83" s="85"/>
      <c r="E83" s="85"/>
      <c r="F83" s="86"/>
      <c r="G83" s="86"/>
      <c r="H83" s="86">
        <f>SUM(H59:H82)</f>
        <v>32892.700000000004</v>
      </c>
      <c r="I83" s="86">
        <f>SUM(I59:I82)</f>
        <v>36424.700000000004</v>
      </c>
      <c r="J83" s="92"/>
      <c r="K83" s="89"/>
    </row>
    <row r="84" spans="1:11" ht="12.75" customHeight="1">
      <c r="A84" s="14"/>
      <c r="B84" s="70"/>
      <c r="C84" s="74" t="str">
        <f>ТВ!C87</f>
        <v>Лот 9 Замороженная рыба</v>
      </c>
      <c r="D84" s="70"/>
      <c r="E84" s="70"/>
      <c r="F84" s="43"/>
      <c r="G84" s="43"/>
      <c r="H84" s="43"/>
      <c r="I84" s="43"/>
      <c r="J84" s="91"/>
      <c r="K84" s="88"/>
    </row>
    <row r="85" spans="1:11" ht="12.75" customHeight="1">
      <c r="A85" s="14">
        <v>1</v>
      </c>
      <c r="B85" s="70" t="str">
        <f>ТВ!B88</f>
        <v>15221000-3</v>
      </c>
      <c r="C85" s="70" t="str">
        <f>ТВ!C88</f>
        <v>Рыба “Хек Аргентина”</v>
      </c>
      <c r="D85" s="70" t="str">
        <f>ТВ!G88</f>
        <v>кг</v>
      </c>
      <c r="E85" s="70">
        <f>ТВ!H88</f>
        <v>200</v>
      </c>
      <c r="F85" s="43">
        <f>ROUND(ТВ!I88,2)</f>
        <v>44.17</v>
      </c>
      <c r="G85" s="43">
        <f>ТВ!J88</f>
        <v>53</v>
      </c>
      <c r="H85" s="43">
        <f t="shared" si="4"/>
        <v>8834</v>
      </c>
      <c r="I85" s="43">
        <f t="shared" si="5"/>
        <v>10600</v>
      </c>
      <c r="J85" s="91" t="str">
        <f>ТВ!M88</f>
        <v xml:space="preserve"> с 7:00 до 15:00 часов . Доставка 2 раза в неделю
</v>
      </c>
      <c r="K85" s="88"/>
    </row>
    <row r="86" spans="1:11" s="82" customFormat="1" ht="12.75" customHeight="1">
      <c r="A86" s="75"/>
      <c r="B86" s="85"/>
      <c r="C86" s="85" t="str">
        <f>ТВ!C89</f>
        <v>Total:</v>
      </c>
      <c r="D86" s="85"/>
      <c r="E86" s="85"/>
      <c r="F86" s="86"/>
      <c r="G86" s="86"/>
      <c r="H86" s="86">
        <f>SUM(H85:H85)</f>
        <v>8834</v>
      </c>
      <c r="I86" s="86">
        <f>SUM(I85:I85)</f>
        <v>10600</v>
      </c>
      <c r="J86" s="92"/>
      <c r="K86" s="89"/>
    </row>
    <row r="87" spans="1:11" ht="16.5" customHeight="1">
      <c r="A87" s="10"/>
      <c r="B87" s="9"/>
      <c r="C87" s="2"/>
      <c r="D87" s="7"/>
      <c r="E87" s="7"/>
      <c r="F87" s="35"/>
      <c r="G87" s="35"/>
      <c r="H87" s="84">
        <f>H13+H21+H34+H46+H49+H52+H57+H83+H86</f>
        <v>159091.3</v>
      </c>
      <c r="I87" s="84">
        <f>I13+I21+I34+I46+I49+I52+I57+I83+I86</f>
        <v>178705.30000000002</v>
      </c>
      <c r="J87" s="2"/>
      <c r="K87" s="7"/>
    </row>
    <row r="88" spans="1:8" ht="16.5" customHeight="1">
      <c r="A88" s="4" t="s">
        <v>55</v>
      </c>
      <c r="D88" s="12"/>
      <c r="E88" s="12"/>
      <c r="F88" s="36"/>
      <c r="G88" s="36"/>
      <c r="H88" s="36"/>
    </row>
    <row r="89" spans="1:8" ht="16.5" customHeight="1">
      <c r="A89" s="4" t="s">
        <v>64</v>
      </c>
      <c r="D89" s="12"/>
      <c r="E89" s="12"/>
      <c r="F89" s="36"/>
      <c r="G89" s="36"/>
      <c r="H89" s="36"/>
    </row>
    <row r="90" spans="1:12" ht="16.5" customHeight="1">
      <c r="A90" s="11"/>
      <c r="F90" s="4"/>
      <c r="G90" s="4"/>
      <c r="H90" s="4"/>
      <c r="J90" s="28"/>
      <c r="K90" s="28"/>
      <c r="L90" s="28"/>
    </row>
    <row r="91" ht="16.5" customHeight="1">
      <c r="A91" s="11"/>
    </row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</sheetData>
  <mergeCells count="10">
    <mergeCell ref="J11:J12"/>
    <mergeCell ref="J15:J20"/>
    <mergeCell ref="K6:K8"/>
    <mergeCell ref="J6:J8"/>
    <mergeCell ref="E2:I2"/>
    <mergeCell ref="A6:A8"/>
    <mergeCell ref="B6:B8"/>
    <mergeCell ref="C6:C8"/>
    <mergeCell ref="A4:J4"/>
    <mergeCell ref="A5:J5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95"/>
  <sheetViews>
    <sheetView tabSelected="1" workbookViewId="0" topLeftCell="A13">
      <selection activeCell="C50" sqref="C50"/>
    </sheetView>
  </sheetViews>
  <sheetFormatPr defaultColWidth="9.140625" defaultRowHeight="15"/>
  <cols>
    <col min="1" max="1" width="3.7109375" style="4" customWidth="1"/>
    <col min="2" max="2" width="10.7109375" style="4" customWidth="1"/>
    <col min="3" max="3" width="30.00390625" style="4" customWidth="1"/>
    <col min="4" max="4" width="3.57421875" style="4" customWidth="1"/>
    <col min="5" max="5" width="21.57421875" style="4" customWidth="1"/>
    <col min="6" max="6" width="15.7109375" style="4" customWidth="1"/>
    <col min="7" max="7" width="6.7109375" style="4" customWidth="1"/>
    <col min="8" max="8" width="5.57421875" style="4" customWidth="1"/>
    <col min="9" max="9" width="7.140625" style="28" customWidth="1"/>
    <col min="10" max="10" width="6.7109375" style="28" customWidth="1"/>
    <col min="11" max="12" width="12.57421875" style="28" customWidth="1"/>
    <col min="13" max="13" width="10.7109375" style="4" customWidth="1"/>
    <col min="14" max="14" width="6.8515625" style="4" customWidth="1"/>
    <col min="15" max="15" width="6.28125" style="4" customWidth="1"/>
    <col min="16" max="16384" width="9.140625" style="4" customWidth="1"/>
  </cols>
  <sheetData>
    <row r="2" spans="2:9" ht="15">
      <c r="B2" s="90"/>
      <c r="C2" s="1"/>
      <c r="D2" s="1"/>
      <c r="E2" s="126" t="s">
        <v>39</v>
      </c>
      <c r="F2" s="127"/>
      <c r="G2" s="127"/>
      <c r="H2" s="127"/>
      <c r="I2" s="128"/>
    </row>
    <row r="3" spans="1:6" ht="15">
      <c r="A3" s="5" t="s">
        <v>66</v>
      </c>
      <c r="B3" s="3"/>
      <c r="C3" s="3"/>
      <c r="D3" s="20"/>
      <c r="F3" s="3" t="s">
        <v>245</v>
      </c>
    </row>
    <row r="4" spans="1:13" ht="15">
      <c r="A4" s="5" t="s">
        <v>67</v>
      </c>
      <c r="B4" s="3"/>
      <c r="C4" s="3"/>
      <c r="D4" s="20"/>
      <c r="E4" s="22"/>
      <c r="F4" s="20"/>
      <c r="G4" s="1"/>
      <c r="M4" s="3"/>
    </row>
    <row r="5" spans="1:13" ht="15">
      <c r="A5" s="5" t="s">
        <v>68</v>
      </c>
      <c r="B5" s="3"/>
      <c r="C5" s="3"/>
      <c r="D5" s="20"/>
      <c r="E5" s="22"/>
      <c r="F5" s="53"/>
      <c r="G5" s="1"/>
      <c r="M5" s="3"/>
    </row>
    <row r="6" spans="1:13" ht="15">
      <c r="A6" s="5" t="s">
        <v>69</v>
      </c>
      <c r="B6" s="3"/>
      <c r="C6" s="3"/>
      <c r="D6" s="20"/>
      <c r="E6" s="22"/>
      <c r="F6" s="53"/>
      <c r="G6" s="1"/>
      <c r="M6" s="3"/>
    </row>
    <row r="7" spans="1:6" ht="15">
      <c r="A7" s="3" t="s">
        <v>70</v>
      </c>
      <c r="B7" s="3"/>
      <c r="C7" s="3"/>
      <c r="D7" s="22"/>
      <c r="E7" s="21"/>
      <c r="F7" s="3" t="s">
        <v>75</v>
      </c>
    </row>
    <row r="8" spans="1:6" ht="15">
      <c r="A8" s="3" t="s">
        <v>71</v>
      </c>
      <c r="B8" s="3"/>
      <c r="C8" s="3"/>
      <c r="D8" s="22"/>
      <c r="E8" s="21"/>
      <c r="F8" s="3"/>
    </row>
    <row r="9" spans="1:14" ht="12.75" customHeight="1">
      <c r="A9" s="135" t="s">
        <v>0</v>
      </c>
      <c r="B9" s="135" t="s">
        <v>4</v>
      </c>
      <c r="C9" s="136" t="s">
        <v>2</v>
      </c>
      <c r="D9" s="106" t="s">
        <v>18</v>
      </c>
      <c r="E9" s="137" t="s">
        <v>19</v>
      </c>
      <c r="F9" s="132" t="s">
        <v>20</v>
      </c>
      <c r="G9" s="15" t="s">
        <v>21</v>
      </c>
      <c r="H9" s="24" t="s">
        <v>22</v>
      </c>
      <c r="I9" s="29" t="s">
        <v>23</v>
      </c>
      <c r="J9" s="30" t="s">
        <v>23</v>
      </c>
      <c r="K9" s="39" t="s">
        <v>24</v>
      </c>
      <c r="L9" s="30" t="s">
        <v>24</v>
      </c>
      <c r="M9" s="129" t="s">
        <v>38</v>
      </c>
      <c r="N9" s="56" t="s">
        <v>45</v>
      </c>
    </row>
    <row r="10" spans="1:14" ht="15">
      <c r="A10" s="115"/>
      <c r="B10" s="115"/>
      <c r="C10" s="117"/>
      <c r="D10" s="106"/>
      <c r="E10" s="138"/>
      <c r="F10" s="133"/>
      <c r="G10" s="17" t="s">
        <v>25</v>
      </c>
      <c r="H10" s="25" t="s">
        <v>26</v>
      </c>
      <c r="I10" s="31" t="s">
        <v>27</v>
      </c>
      <c r="J10" s="32" t="s">
        <v>28</v>
      </c>
      <c r="K10" s="40" t="s">
        <v>29</v>
      </c>
      <c r="L10" s="32" t="s">
        <v>30</v>
      </c>
      <c r="M10" s="130"/>
      <c r="N10" s="56" t="s">
        <v>46</v>
      </c>
    </row>
    <row r="11" spans="1:14" ht="15">
      <c r="A11" s="116"/>
      <c r="B11" s="116"/>
      <c r="C11" s="118"/>
      <c r="D11" s="106"/>
      <c r="E11" s="139"/>
      <c r="F11" s="134"/>
      <c r="G11" s="18" t="s">
        <v>31</v>
      </c>
      <c r="H11" s="25" t="s">
        <v>32</v>
      </c>
      <c r="I11" s="31" t="s">
        <v>33</v>
      </c>
      <c r="J11" s="33" t="s">
        <v>33</v>
      </c>
      <c r="K11" s="41" t="s">
        <v>34</v>
      </c>
      <c r="L11" s="32" t="s">
        <v>35</v>
      </c>
      <c r="M11" s="131"/>
      <c r="N11" s="56" t="s">
        <v>47</v>
      </c>
    </row>
    <row r="12" spans="1:16" s="6" customFormat="1" ht="15">
      <c r="A12" s="23" t="s">
        <v>37</v>
      </c>
      <c r="B12" s="19" t="s">
        <v>6</v>
      </c>
      <c r="C12" s="19" t="s">
        <v>7</v>
      </c>
      <c r="D12" s="27" t="s">
        <v>8</v>
      </c>
      <c r="E12" s="26" t="s">
        <v>9</v>
      </c>
      <c r="F12" s="26" t="s">
        <v>10</v>
      </c>
      <c r="G12" s="19" t="s">
        <v>11</v>
      </c>
      <c r="H12" s="19" t="s">
        <v>12</v>
      </c>
      <c r="I12" s="49">
        <v>8</v>
      </c>
      <c r="J12" s="50">
        <v>9</v>
      </c>
      <c r="K12" s="51">
        <v>10</v>
      </c>
      <c r="L12" s="52">
        <v>11</v>
      </c>
      <c r="M12" s="19" t="s">
        <v>41</v>
      </c>
      <c r="O12" s="46"/>
      <c r="P12" s="46" t="s">
        <v>40</v>
      </c>
    </row>
    <row r="13" spans="1:16" ht="12.75" customHeight="1">
      <c r="A13" s="14"/>
      <c r="B13" s="2"/>
      <c r="C13" s="74" t="s">
        <v>76</v>
      </c>
      <c r="D13" s="2"/>
      <c r="E13" s="44"/>
      <c r="F13" s="8"/>
      <c r="G13" s="2"/>
      <c r="H13" s="2"/>
      <c r="I13" s="37">
        <f>J13/1.2</f>
        <v>0</v>
      </c>
      <c r="J13" s="34"/>
      <c r="K13" s="37">
        <f>H13*I13</f>
        <v>0</v>
      </c>
      <c r="L13" s="37">
        <f>H13*J13</f>
        <v>0</v>
      </c>
      <c r="M13" s="69"/>
      <c r="N13" s="57"/>
      <c r="O13" s="7"/>
      <c r="P13" s="48" t="e">
        <f>J13/O13-100%</f>
        <v>#DIV/0!</v>
      </c>
    </row>
    <row r="14" spans="1:16" ht="12.75" customHeight="1">
      <c r="A14" s="14">
        <v>1</v>
      </c>
      <c r="B14" s="2" t="s">
        <v>77</v>
      </c>
      <c r="C14" s="2" t="s">
        <v>79</v>
      </c>
      <c r="D14" s="2"/>
      <c r="E14" s="44" t="s">
        <v>82</v>
      </c>
      <c r="F14" s="44" t="s">
        <v>82</v>
      </c>
      <c r="G14" s="2" t="s">
        <v>81</v>
      </c>
      <c r="H14" s="2">
        <v>250</v>
      </c>
      <c r="I14" s="37">
        <f aca="true" t="shared" si="0" ref="I14:I36">J14/1.2</f>
        <v>59.16666666666667</v>
      </c>
      <c r="J14" s="34">
        <v>71</v>
      </c>
      <c r="K14" s="37">
        <f aca="true" t="shared" si="1" ref="K14:K36">H14*I14</f>
        <v>14791.666666666668</v>
      </c>
      <c r="L14" s="37">
        <f aca="true" t="shared" si="2" ref="L14:L36">H14*J14</f>
        <v>17750</v>
      </c>
      <c r="M14" s="120" t="s">
        <v>237</v>
      </c>
      <c r="N14" s="57"/>
      <c r="O14" s="7">
        <v>63</v>
      </c>
      <c r="P14" s="48">
        <f aca="true" t="shared" si="3" ref="P14:P36">J14/O14-100%</f>
        <v>0.12698412698412698</v>
      </c>
    </row>
    <row r="15" spans="1:16" ht="12.75" customHeight="1">
      <c r="A15" s="14">
        <v>2</v>
      </c>
      <c r="B15" s="2" t="s">
        <v>78</v>
      </c>
      <c r="C15" s="2" t="s">
        <v>80</v>
      </c>
      <c r="D15" s="2"/>
      <c r="E15" s="44" t="s">
        <v>83</v>
      </c>
      <c r="F15" s="44" t="s">
        <v>83</v>
      </c>
      <c r="G15" s="2" t="s">
        <v>81</v>
      </c>
      <c r="H15" s="2">
        <v>100</v>
      </c>
      <c r="I15" s="37">
        <f t="shared" si="0"/>
        <v>90</v>
      </c>
      <c r="J15" s="34">
        <v>108</v>
      </c>
      <c r="K15" s="37">
        <f t="shared" si="1"/>
        <v>9000</v>
      </c>
      <c r="L15" s="37">
        <f t="shared" si="2"/>
        <v>10800</v>
      </c>
      <c r="M15" s="121"/>
      <c r="N15" s="57"/>
      <c r="O15" s="7">
        <v>98</v>
      </c>
      <c r="P15" s="48">
        <f t="shared" si="3"/>
        <v>0.1020408163265305</v>
      </c>
    </row>
    <row r="16" spans="1:16" s="82" customFormat="1" ht="12.75" customHeight="1">
      <c r="A16" s="75"/>
      <c r="B16" s="76"/>
      <c r="C16" s="76" t="s">
        <v>63</v>
      </c>
      <c r="D16" s="76"/>
      <c r="E16" s="77"/>
      <c r="F16" s="94"/>
      <c r="G16" s="76"/>
      <c r="H16" s="76"/>
      <c r="I16" s="78"/>
      <c r="J16" s="79"/>
      <c r="K16" s="78">
        <f>SUM(K13:K15)</f>
        <v>23791.666666666668</v>
      </c>
      <c r="L16" s="78">
        <f>SUM(L13:L15)</f>
        <v>28550</v>
      </c>
      <c r="M16" s="96"/>
      <c r="N16" s="57">
        <v>23583.33</v>
      </c>
      <c r="O16" s="80"/>
      <c r="P16" s="81"/>
    </row>
    <row r="17" spans="1:16" ht="12.75" customHeight="1">
      <c r="A17" s="14"/>
      <c r="B17" s="2"/>
      <c r="C17" s="74" t="s">
        <v>84</v>
      </c>
      <c r="D17" s="2"/>
      <c r="E17" s="8"/>
      <c r="F17" s="93"/>
      <c r="G17" s="2"/>
      <c r="H17" s="2"/>
      <c r="I17" s="37"/>
      <c r="J17" s="34"/>
      <c r="K17" s="37"/>
      <c r="L17" s="37"/>
      <c r="M17" s="95"/>
      <c r="N17" s="57"/>
      <c r="O17" s="7"/>
      <c r="P17" s="48"/>
    </row>
    <row r="18" spans="1:16" ht="12.75" customHeight="1">
      <c r="A18" s="14">
        <v>1</v>
      </c>
      <c r="B18" s="2" t="s">
        <v>85</v>
      </c>
      <c r="C18" s="2" t="s">
        <v>91</v>
      </c>
      <c r="D18" s="2"/>
      <c r="E18" s="8" t="s">
        <v>99</v>
      </c>
      <c r="F18" s="8" t="s">
        <v>99</v>
      </c>
      <c r="G18" s="2" t="s">
        <v>97</v>
      </c>
      <c r="H18" s="2">
        <v>600</v>
      </c>
      <c r="I18" s="37">
        <f>J18/1.08</f>
        <v>9.166666666666666</v>
      </c>
      <c r="J18" s="34">
        <v>9.9</v>
      </c>
      <c r="K18" s="37">
        <f t="shared" si="1"/>
        <v>5500</v>
      </c>
      <c r="L18" s="37">
        <f t="shared" si="2"/>
        <v>5940</v>
      </c>
      <c r="M18" s="120" t="s">
        <v>238</v>
      </c>
      <c r="N18" s="57"/>
      <c r="O18" s="7">
        <v>8.25</v>
      </c>
      <c r="P18" s="48">
        <f t="shared" si="3"/>
        <v>0.19999999999999996</v>
      </c>
    </row>
    <row r="19" spans="1:16" ht="12.75" customHeight="1">
      <c r="A19" s="14">
        <v>2</v>
      </c>
      <c r="B19" s="2" t="s">
        <v>86</v>
      </c>
      <c r="C19" s="2" t="s">
        <v>94</v>
      </c>
      <c r="D19" s="2"/>
      <c r="E19" s="8" t="s">
        <v>100</v>
      </c>
      <c r="F19" s="8" t="s">
        <v>100</v>
      </c>
      <c r="G19" s="2" t="s">
        <v>97</v>
      </c>
      <c r="H19" s="2">
        <v>1000</v>
      </c>
      <c r="I19" s="37">
        <f aca="true" t="shared" si="4" ref="I19:I23">J19/1.08</f>
        <v>12.222222222222221</v>
      </c>
      <c r="J19" s="34">
        <v>13.2</v>
      </c>
      <c r="K19" s="37">
        <f t="shared" si="1"/>
        <v>12222.22222222222</v>
      </c>
      <c r="L19" s="37">
        <f t="shared" si="2"/>
        <v>13200</v>
      </c>
      <c r="M19" s="122"/>
      <c r="N19" s="57"/>
      <c r="O19" s="7">
        <v>11</v>
      </c>
      <c r="P19" s="48">
        <f t="shared" si="3"/>
        <v>0.19999999999999996</v>
      </c>
    </row>
    <row r="20" spans="1:16" ht="12.75" customHeight="1">
      <c r="A20" s="14">
        <v>3</v>
      </c>
      <c r="B20" s="2" t="s">
        <v>87</v>
      </c>
      <c r="C20" s="2" t="s">
        <v>95</v>
      </c>
      <c r="D20" s="2"/>
      <c r="E20" s="8" t="s">
        <v>101</v>
      </c>
      <c r="F20" s="8" t="s">
        <v>101</v>
      </c>
      <c r="G20" s="2" t="s">
        <v>98</v>
      </c>
      <c r="H20" s="2">
        <v>30</v>
      </c>
      <c r="I20" s="37">
        <f t="shared" si="4"/>
        <v>31.11111111111111</v>
      </c>
      <c r="J20" s="34">
        <v>33.6</v>
      </c>
      <c r="K20" s="37">
        <f t="shared" si="1"/>
        <v>933.3333333333334</v>
      </c>
      <c r="L20" s="37">
        <f t="shared" si="2"/>
        <v>1008</v>
      </c>
      <c r="M20" s="122"/>
      <c r="N20" s="57"/>
      <c r="O20" s="7">
        <v>28</v>
      </c>
      <c r="P20" s="48">
        <f t="shared" si="3"/>
        <v>0.19999999999999996</v>
      </c>
    </row>
    <row r="21" spans="1:16" ht="12.75" customHeight="1">
      <c r="A21" s="14">
        <v>4</v>
      </c>
      <c r="B21" s="2" t="s">
        <v>88</v>
      </c>
      <c r="C21" s="2" t="s">
        <v>96</v>
      </c>
      <c r="D21" s="2"/>
      <c r="E21" s="8" t="s">
        <v>102</v>
      </c>
      <c r="F21" s="8" t="s">
        <v>102</v>
      </c>
      <c r="G21" s="2" t="s">
        <v>81</v>
      </c>
      <c r="H21" s="2">
        <v>220</v>
      </c>
      <c r="I21" s="37">
        <f t="shared" si="4"/>
        <v>51.66666666666666</v>
      </c>
      <c r="J21" s="34">
        <v>55.8</v>
      </c>
      <c r="K21" s="37">
        <f t="shared" si="1"/>
        <v>11366.666666666664</v>
      </c>
      <c r="L21" s="37">
        <f t="shared" si="2"/>
        <v>12276</v>
      </c>
      <c r="M21" s="122"/>
      <c r="N21" s="57"/>
      <c r="O21" s="7">
        <v>46.5</v>
      </c>
      <c r="P21" s="48">
        <f t="shared" si="3"/>
        <v>0.19999999999999996</v>
      </c>
    </row>
    <row r="22" spans="1:16" ht="12.75" customHeight="1">
      <c r="A22" s="14">
        <v>5</v>
      </c>
      <c r="B22" s="2" t="s">
        <v>89</v>
      </c>
      <c r="C22" s="2" t="s">
        <v>92</v>
      </c>
      <c r="D22" s="2"/>
      <c r="E22" s="8" t="s">
        <v>103</v>
      </c>
      <c r="F22" s="8" t="s">
        <v>103</v>
      </c>
      <c r="G22" s="2" t="s">
        <v>81</v>
      </c>
      <c r="H22" s="2">
        <v>70</v>
      </c>
      <c r="I22" s="37">
        <f t="shared" si="4"/>
        <v>105.55555555555554</v>
      </c>
      <c r="J22" s="34">
        <v>114</v>
      </c>
      <c r="K22" s="37">
        <f t="shared" si="1"/>
        <v>7388.888888888888</v>
      </c>
      <c r="L22" s="37">
        <f t="shared" si="2"/>
        <v>7980</v>
      </c>
      <c r="M22" s="122"/>
      <c r="N22" s="57"/>
      <c r="O22" s="7">
        <v>100</v>
      </c>
      <c r="P22" s="48">
        <f t="shared" si="3"/>
        <v>0.1399999999999999</v>
      </c>
    </row>
    <row r="23" spans="1:16" ht="12.75" customHeight="1">
      <c r="A23" s="14">
        <v>6</v>
      </c>
      <c r="B23" s="2" t="s">
        <v>90</v>
      </c>
      <c r="C23" s="2" t="s">
        <v>93</v>
      </c>
      <c r="D23" s="2"/>
      <c r="E23" s="44" t="s">
        <v>104</v>
      </c>
      <c r="F23" s="44" t="s">
        <v>104</v>
      </c>
      <c r="G23" s="2" t="s">
        <v>253</v>
      </c>
      <c r="H23" s="2">
        <v>8000</v>
      </c>
      <c r="I23" s="37">
        <f t="shared" si="4"/>
        <v>4.62962962962963</v>
      </c>
      <c r="J23" s="34">
        <v>5</v>
      </c>
      <c r="K23" s="37">
        <f t="shared" si="1"/>
        <v>37037.03703703704</v>
      </c>
      <c r="L23" s="37">
        <f t="shared" si="2"/>
        <v>40000</v>
      </c>
      <c r="M23" s="121"/>
      <c r="N23" s="57"/>
      <c r="O23" s="7">
        <v>4.3</v>
      </c>
      <c r="P23" s="48">
        <f t="shared" si="3"/>
        <v>0.16279069767441867</v>
      </c>
    </row>
    <row r="24" spans="1:16" s="82" customFormat="1" ht="12.75" customHeight="1">
      <c r="A24" s="75"/>
      <c r="B24" s="76"/>
      <c r="C24" s="76" t="s">
        <v>63</v>
      </c>
      <c r="D24" s="76"/>
      <c r="E24" s="83"/>
      <c r="F24" s="94"/>
      <c r="G24" s="76"/>
      <c r="H24" s="76"/>
      <c r="I24" s="78"/>
      <c r="J24" s="79"/>
      <c r="K24" s="78">
        <f>SUM(K18:K23)</f>
        <v>74448.14814814815</v>
      </c>
      <c r="L24" s="78">
        <f>SUM(L18:L23)</f>
        <v>80404</v>
      </c>
      <c r="M24" s="96"/>
      <c r="N24" s="57">
        <v>73657.32</v>
      </c>
      <c r="O24" s="80"/>
      <c r="P24" s="81"/>
    </row>
    <row r="25" spans="1:16" ht="12.75" customHeight="1">
      <c r="A25" s="14"/>
      <c r="B25" s="2"/>
      <c r="C25" s="74" t="s">
        <v>105</v>
      </c>
      <c r="D25" s="2"/>
      <c r="E25" s="44"/>
      <c r="F25" s="93"/>
      <c r="G25" s="2"/>
      <c r="H25" s="2"/>
      <c r="I25" s="37"/>
      <c r="J25" s="34"/>
      <c r="K25" s="37"/>
      <c r="L25" s="37"/>
      <c r="M25" s="95"/>
      <c r="N25" s="57"/>
      <c r="O25" s="7"/>
      <c r="P25" s="48"/>
    </row>
    <row r="26" spans="1:16" ht="12.75" customHeight="1">
      <c r="A26" s="14">
        <v>1</v>
      </c>
      <c r="B26" s="2" t="s">
        <v>106</v>
      </c>
      <c r="C26" s="2" t="s">
        <v>107</v>
      </c>
      <c r="D26" s="2"/>
      <c r="E26" s="44" t="s">
        <v>108</v>
      </c>
      <c r="F26" s="44" t="s">
        <v>108</v>
      </c>
      <c r="G26" s="2" t="s">
        <v>81</v>
      </c>
      <c r="H26" s="2">
        <v>20</v>
      </c>
      <c r="I26" s="37">
        <f t="shared" si="0"/>
        <v>11.666666666666668</v>
      </c>
      <c r="J26" s="34">
        <v>14</v>
      </c>
      <c r="K26" s="37">
        <f t="shared" si="1"/>
        <v>233.33333333333337</v>
      </c>
      <c r="L26" s="37">
        <f t="shared" si="2"/>
        <v>280</v>
      </c>
      <c r="M26" s="95" t="s">
        <v>65</v>
      </c>
      <c r="N26" s="57"/>
      <c r="O26" s="7">
        <v>12</v>
      </c>
      <c r="P26" s="48">
        <f t="shared" si="3"/>
        <v>0.16666666666666674</v>
      </c>
    </row>
    <row r="27" spans="1:16" ht="12.75" customHeight="1">
      <c r="A27" s="14">
        <v>2</v>
      </c>
      <c r="B27" s="2" t="s">
        <v>109</v>
      </c>
      <c r="C27" s="2" t="s">
        <v>110</v>
      </c>
      <c r="D27" s="2"/>
      <c r="E27" s="44" t="s">
        <v>108</v>
      </c>
      <c r="F27" s="44" t="s">
        <v>108</v>
      </c>
      <c r="G27" s="2" t="s">
        <v>81</v>
      </c>
      <c r="H27" s="2">
        <v>20</v>
      </c>
      <c r="I27" s="37">
        <f t="shared" si="0"/>
        <v>9.166666666666668</v>
      </c>
      <c r="J27" s="34">
        <v>11</v>
      </c>
      <c r="K27" s="37">
        <f t="shared" si="1"/>
        <v>183.33333333333337</v>
      </c>
      <c r="L27" s="37">
        <f t="shared" si="2"/>
        <v>220</v>
      </c>
      <c r="M27" s="95" t="s">
        <v>65</v>
      </c>
      <c r="N27" s="57"/>
      <c r="O27" s="7">
        <v>9.6</v>
      </c>
      <c r="P27" s="48">
        <f t="shared" si="3"/>
        <v>0.14583333333333348</v>
      </c>
    </row>
    <row r="28" spans="1:16" ht="12.75" customHeight="1">
      <c r="A28" s="14">
        <v>3</v>
      </c>
      <c r="B28" s="2" t="s">
        <v>109</v>
      </c>
      <c r="C28" s="2" t="s">
        <v>111</v>
      </c>
      <c r="D28" s="2"/>
      <c r="E28" s="44" t="s">
        <v>108</v>
      </c>
      <c r="F28" s="44" t="s">
        <v>108</v>
      </c>
      <c r="G28" s="2" t="s">
        <v>81</v>
      </c>
      <c r="H28" s="2">
        <v>20</v>
      </c>
      <c r="I28" s="37">
        <f t="shared" si="0"/>
        <v>18.333333333333336</v>
      </c>
      <c r="J28" s="34">
        <v>22</v>
      </c>
      <c r="K28" s="37">
        <f t="shared" si="1"/>
        <v>366.66666666666674</v>
      </c>
      <c r="L28" s="37">
        <f t="shared" si="2"/>
        <v>440</v>
      </c>
      <c r="M28" s="95" t="s">
        <v>65</v>
      </c>
      <c r="N28" s="57"/>
      <c r="O28" s="7">
        <v>19.5</v>
      </c>
      <c r="P28" s="48">
        <f t="shared" si="3"/>
        <v>0.1282051282051282</v>
      </c>
    </row>
    <row r="29" spans="1:16" ht="12.75" customHeight="1">
      <c r="A29" s="14">
        <v>4</v>
      </c>
      <c r="B29" s="2" t="s">
        <v>112</v>
      </c>
      <c r="C29" s="2" t="s">
        <v>113</v>
      </c>
      <c r="D29" s="2"/>
      <c r="E29" s="44" t="s">
        <v>108</v>
      </c>
      <c r="F29" s="44" t="s">
        <v>108</v>
      </c>
      <c r="G29" s="2" t="s">
        <v>81</v>
      </c>
      <c r="H29" s="2">
        <v>50</v>
      </c>
      <c r="I29" s="37">
        <f t="shared" si="0"/>
        <v>12.5</v>
      </c>
      <c r="J29" s="34">
        <v>15</v>
      </c>
      <c r="K29" s="37">
        <f t="shared" si="1"/>
        <v>625</v>
      </c>
      <c r="L29" s="37">
        <f t="shared" si="2"/>
        <v>750</v>
      </c>
      <c r="M29" s="95" t="s">
        <v>65</v>
      </c>
      <c r="N29" s="57"/>
      <c r="O29" s="7">
        <v>13.25</v>
      </c>
      <c r="P29" s="48">
        <f t="shared" si="3"/>
        <v>0.13207547169811318</v>
      </c>
    </row>
    <row r="30" spans="1:16" ht="12.75" customHeight="1">
      <c r="A30" s="14">
        <v>5</v>
      </c>
      <c r="B30" s="2" t="s">
        <v>114</v>
      </c>
      <c r="C30" s="2" t="s">
        <v>115</v>
      </c>
      <c r="D30" s="2"/>
      <c r="E30" s="44" t="s">
        <v>126</v>
      </c>
      <c r="F30" s="44" t="s">
        <v>126</v>
      </c>
      <c r="G30" s="2" t="s">
        <v>81</v>
      </c>
      <c r="H30" s="2">
        <v>70</v>
      </c>
      <c r="I30" s="37">
        <f t="shared" si="0"/>
        <v>7.833333333333334</v>
      </c>
      <c r="J30" s="34">
        <v>9.4</v>
      </c>
      <c r="K30" s="37">
        <f t="shared" si="1"/>
        <v>548.3333333333334</v>
      </c>
      <c r="L30" s="37">
        <f t="shared" si="2"/>
        <v>658</v>
      </c>
      <c r="M30" s="95" t="s">
        <v>65</v>
      </c>
      <c r="N30" s="57"/>
      <c r="O30" s="7">
        <v>8</v>
      </c>
      <c r="P30" s="48">
        <f t="shared" si="3"/>
        <v>0.17500000000000004</v>
      </c>
    </row>
    <row r="31" spans="1:16" ht="12.75" customHeight="1">
      <c r="A31" s="14">
        <v>6</v>
      </c>
      <c r="B31" s="2" t="s">
        <v>116</v>
      </c>
      <c r="C31" s="2" t="s">
        <v>117</v>
      </c>
      <c r="D31" s="2"/>
      <c r="E31" s="44" t="s">
        <v>108</v>
      </c>
      <c r="F31" s="44" t="s">
        <v>108</v>
      </c>
      <c r="G31" s="2" t="s">
        <v>81</v>
      </c>
      <c r="H31" s="2">
        <v>10</v>
      </c>
      <c r="I31" s="37">
        <f t="shared" si="0"/>
        <v>10.833333333333334</v>
      </c>
      <c r="J31" s="34">
        <v>13</v>
      </c>
      <c r="K31" s="37">
        <f t="shared" si="1"/>
        <v>108.33333333333334</v>
      </c>
      <c r="L31" s="37">
        <f t="shared" si="2"/>
        <v>130</v>
      </c>
      <c r="M31" s="95" t="s">
        <v>65</v>
      </c>
      <c r="N31" s="57"/>
      <c r="O31" s="7">
        <v>11</v>
      </c>
      <c r="P31" s="48">
        <f t="shared" si="3"/>
        <v>0.18181818181818188</v>
      </c>
    </row>
    <row r="32" spans="1:16" ht="12.75" customHeight="1">
      <c r="A32" s="14">
        <v>7</v>
      </c>
      <c r="B32" s="2" t="s">
        <v>118</v>
      </c>
      <c r="C32" s="2" t="s">
        <v>119</v>
      </c>
      <c r="D32" s="2"/>
      <c r="E32" s="44" t="s">
        <v>127</v>
      </c>
      <c r="F32" s="44" t="s">
        <v>127</v>
      </c>
      <c r="G32" s="2" t="s">
        <v>81</v>
      </c>
      <c r="H32" s="2">
        <v>10</v>
      </c>
      <c r="I32" s="37">
        <f t="shared" si="0"/>
        <v>20.833333333333336</v>
      </c>
      <c r="J32" s="34">
        <v>25</v>
      </c>
      <c r="K32" s="37">
        <f t="shared" si="1"/>
        <v>208.33333333333337</v>
      </c>
      <c r="L32" s="37">
        <f t="shared" si="2"/>
        <v>250</v>
      </c>
      <c r="M32" s="95" t="s">
        <v>65</v>
      </c>
      <c r="N32" s="57"/>
      <c r="O32" s="7">
        <v>21.66</v>
      </c>
      <c r="P32" s="48">
        <f t="shared" si="3"/>
        <v>0.1542012927054479</v>
      </c>
    </row>
    <row r="33" spans="1:16" ht="12.75" customHeight="1">
      <c r="A33" s="14">
        <v>8</v>
      </c>
      <c r="B33" s="2" t="s">
        <v>109</v>
      </c>
      <c r="C33" s="2" t="s">
        <v>120</v>
      </c>
      <c r="D33" s="2"/>
      <c r="E33" s="8" t="s">
        <v>108</v>
      </c>
      <c r="F33" s="8" t="s">
        <v>108</v>
      </c>
      <c r="G33" s="2" t="s">
        <v>81</v>
      </c>
      <c r="H33" s="2">
        <v>10</v>
      </c>
      <c r="I33" s="37">
        <f t="shared" si="0"/>
        <v>7.25</v>
      </c>
      <c r="J33" s="34">
        <v>8.7</v>
      </c>
      <c r="K33" s="37">
        <f t="shared" si="1"/>
        <v>72.5</v>
      </c>
      <c r="L33" s="37">
        <f t="shared" si="2"/>
        <v>87</v>
      </c>
      <c r="M33" s="95" t="s">
        <v>65</v>
      </c>
      <c r="N33" s="57"/>
      <c r="O33" s="7">
        <v>7</v>
      </c>
      <c r="P33" s="48">
        <f t="shared" si="3"/>
        <v>0.24285714285714266</v>
      </c>
    </row>
    <row r="34" spans="1:16" ht="12.75" customHeight="1">
      <c r="A34" s="14">
        <v>9</v>
      </c>
      <c r="B34" s="2" t="s">
        <v>109</v>
      </c>
      <c r="C34" s="2" t="s">
        <v>121</v>
      </c>
      <c r="D34" s="2"/>
      <c r="E34" s="8" t="s">
        <v>108</v>
      </c>
      <c r="F34" s="8" t="s">
        <v>108</v>
      </c>
      <c r="G34" s="2" t="s">
        <v>81</v>
      </c>
      <c r="H34" s="2">
        <v>20</v>
      </c>
      <c r="I34" s="37">
        <f t="shared" si="0"/>
        <v>7.5</v>
      </c>
      <c r="J34" s="34">
        <v>9</v>
      </c>
      <c r="K34" s="37">
        <f t="shared" si="1"/>
        <v>150</v>
      </c>
      <c r="L34" s="37">
        <f t="shared" si="2"/>
        <v>180</v>
      </c>
      <c r="M34" s="95" t="s">
        <v>65</v>
      </c>
      <c r="N34" s="57"/>
      <c r="O34" s="7">
        <v>7.6</v>
      </c>
      <c r="P34" s="48">
        <f t="shared" si="3"/>
        <v>0.1842105263157896</v>
      </c>
    </row>
    <row r="35" spans="1:16" ht="12.75" customHeight="1">
      <c r="A35" s="14">
        <v>10</v>
      </c>
      <c r="B35" s="2" t="s">
        <v>109</v>
      </c>
      <c r="C35" s="2" t="s">
        <v>122</v>
      </c>
      <c r="D35" s="2"/>
      <c r="E35" s="8" t="s">
        <v>128</v>
      </c>
      <c r="F35" s="8" t="s">
        <v>128</v>
      </c>
      <c r="G35" s="2" t="s">
        <v>81</v>
      </c>
      <c r="H35" s="2">
        <v>20</v>
      </c>
      <c r="I35" s="37">
        <f t="shared" si="0"/>
        <v>10.833333333333334</v>
      </c>
      <c r="J35" s="34">
        <v>13</v>
      </c>
      <c r="K35" s="37">
        <f t="shared" si="1"/>
        <v>216.66666666666669</v>
      </c>
      <c r="L35" s="37">
        <f t="shared" si="2"/>
        <v>260</v>
      </c>
      <c r="M35" s="95" t="s">
        <v>65</v>
      </c>
      <c r="N35" s="57"/>
      <c r="O35" s="7">
        <v>11</v>
      </c>
      <c r="P35" s="48">
        <f t="shared" si="3"/>
        <v>0.18181818181818188</v>
      </c>
    </row>
    <row r="36" spans="1:16" ht="12.75" customHeight="1">
      <c r="A36" s="14">
        <v>11</v>
      </c>
      <c r="B36" s="2" t="s">
        <v>123</v>
      </c>
      <c r="C36" s="2" t="s">
        <v>124</v>
      </c>
      <c r="D36" s="2"/>
      <c r="E36" s="8"/>
      <c r="F36" s="8" t="s">
        <v>251</v>
      </c>
      <c r="G36" s="2" t="s">
        <v>125</v>
      </c>
      <c r="H36" s="2">
        <v>80</v>
      </c>
      <c r="I36" s="37">
        <f t="shared" si="0"/>
        <v>7.5</v>
      </c>
      <c r="J36" s="34">
        <v>9</v>
      </c>
      <c r="K36" s="37">
        <f t="shared" si="1"/>
        <v>600</v>
      </c>
      <c r="L36" s="37">
        <f t="shared" si="2"/>
        <v>720</v>
      </c>
      <c r="M36" s="95" t="s">
        <v>65</v>
      </c>
      <c r="N36" s="57"/>
      <c r="O36" s="7">
        <v>8</v>
      </c>
      <c r="P36" s="48">
        <f t="shared" si="3"/>
        <v>0.125</v>
      </c>
    </row>
    <row r="37" spans="1:16" s="82" customFormat="1" ht="12.75" customHeight="1">
      <c r="A37" s="75"/>
      <c r="B37" s="76"/>
      <c r="C37" s="76" t="s">
        <v>63</v>
      </c>
      <c r="D37" s="76"/>
      <c r="E37" s="77"/>
      <c r="F37" s="94"/>
      <c r="G37" s="76"/>
      <c r="H37" s="76"/>
      <c r="I37" s="78"/>
      <c r="J37" s="79"/>
      <c r="K37" s="78">
        <f>SUM(K26:K36)</f>
        <v>3312.5000000000005</v>
      </c>
      <c r="L37" s="78">
        <f>SUM(L26:L36)</f>
        <v>3975</v>
      </c>
      <c r="M37" s="96"/>
      <c r="N37" s="57">
        <v>3159.58</v>
      </c>
      <c r="O37" s="80"/>
      <c r="P37" s="81"/>
    </row>
    <row r="38" spans="1:16" ht="12.75" customHeight="1">
      <c r="A38" s="14"/>
      <c r="B38" s="2"/>
      <c r="C38" s="74" t="s">
        <v>129</v>
      </c>
      <c r="D38" s="2"/>
      <c r="E38" s="8"/>
      <c r="F38" s="93"/>
      <c r="G38" s="2"/>
      <c r="H38" s="2"/>
      <c r="I38" s="37"/>
      <c r="J38" s="34"/>
      <c r="K38" s="37"/>
      <c r="L38" s="37"/>
      <c r="M38" s="95"/>
      <c r="N38" s="57"/>
      <c r="O38" s="7"/>
      <c r="P38" s="48"/>
    </row>
    <row r="39" spans="1:16" ht="12.75" customHeight="1">
      <c r="A39" s="14">
        <v>1</v>
      </c>
      <c r="B39" s="2" t="s">
        <v>130</v>
      </c>
      <c r="C39" s="2" t="s">
        <v>131</v>
      </c>
      <c r="D39" s="2"/>
      <c r="E39" s="8" t="s">
        <v>150</v>
      </c>
      <c r="F39" s="8" t="s">
        <v>150</v>
      </c>
      <c r="G39" s="2" t="s">
        <v>81</v>
      </c>
      <c r="H39" s="2">
        <v>30</v>
      </c>
      <c r="I39" s="37">
        <f aca="true" t="shared" si="5" ref="I39:I54">J39/1.2</f>
        <v>10.65</v>
      </c>
      <c r="J39" s="34">
        <v>12.78</v>
      </c>
      <c r="K39" s="37">
        <f aca="true" t="shared" si="6" ref="K39:K54">H39*I39</f>
        <v>319.5</v>
      </c>
      <c r="L39" s="37">
        <f aca="true" t="shared" si="7" ref="L39:L54">H39*J39</f>
        <v>383.4</v>
      </c>
      <c r="M39" s="95" t="s">
        <v>65</v>
      </c>
      <c r="N39" s="57"/>
      <c r="O39" s="7">
        <v>10.65</v>
      </c>
      <c r="P39" s="48">
        <f aca="true" t="shared" si="8" ref="P39:P88">J39/O39-100%</f>
        <v>0.19999999999999996</v>
      </c>
    </row>
    <row r="40" spans="1:16" ht="12.75" customHeight="1">
      <c r="A40" s="14">
        <v>2</v>
      </c>
      <c r="B40" s="2" t="s">
        <v>130</v>
      </c>
      <c r="C40" s="2" t="s">
        <v>132</v>
      </c>
      <c r="D40" s="2"/>
      <c r="E40" s="8" t="s">
        <v>150</v>
      </c>
      <c r="F40" s="8" t="s">
        <v>241</v>
      </c>
      <c r="G40" s="2" t="s">
        <v>81</v>
      </c>
      <c r="H40" s="2">
        <v>20</v>
      </c>
      <c r="I40" s="37">
        <f t="shared" si="5"/>
        <v>10.8</v>
      </c>
      <c r="J40" s="34">
        <v>12.96</v>
      </c>
      <c r="K40" s="37">
        <f t="shared" si="6"/>
        <v>216</v>
      </c>
      <c r="L40" s="37">
        <f t="shared" si="7"/>
        <v>259.20000000000005</v>
      </c>
      <c r="M40" s="95" t="s">
        <v>65</v>
      </c>
      <c r="N40" s="57"/>
      <c r="O40" s="7">
        <v>10.8</v>
      </c>
      <c r="P40" s="48">
        <f t="shared" si="8"/>
        <v>0.19999999999999996</v>
      </c>
    </row>
    <row r="41" spans="1:16" ht="12.75" customHeight="1">
      <c r="A41" s="14">
        <v>3</v>
      </c>
      <c r="B41" s="2" t="s">
        <v>130</v>
      </c>
      <c r="C41" s="2" t="s">
        <v>133</v>
      </c>
      <c r="D41" s="2"/>
      <c r="E41" s="8" t="s">
        <v>151</v>
      </c>
      <c r="F41" s="8" t="s">
        <v>151</v>
      </c>
      <c r="G41" s="2" t="s">
        <v>81</v>
      </c>
      <c r="H41" s="2">
        <v>10</v>
      </c>
      <c r="I41" s="37">
        <f t="shared" si="5"/>
        <v>30</v>
      </c>
      <c r="J41" s="34">
        <v>36</v>
      </c>
      <c r="K41" s="37">
        <f t="shared" si="6"/>
        <v>300</v>
      </c>
      <c r="L41" s="37">
        <f t="shared" si="7"/>
        <v>360</v>
      </c>
      <c r="M41" s="95" t="s">
        <v>65</v>
      </c>
      <c r="N41" s="57"/>
      <c r="O41" s="7">
        <v>31.45</v>
      </c>
      <c r="P41" s="48">
        <f t="shared" si="8"/>
        <v>0.1446740858505564</v>
      </c>
    </row>
    <row r="42" spans="1:16" ht="12.75" customHeight="1">
      <c r="A42" s="14">
        <v>4</v>
      </c>
      <c r="B42" s="2" t="s">
        <v>134</v>
      </c>
      <c r="C42" s="2" t="s">
        <v>135</v>
      </c>
      <c r="D42" s="2"/>
      <c r="E42" s="8" t="s">
        <v>152</v>
      </c>
      <c r="F42" s="8" t="s">
        <v>152</v>
      </c>
      <c r="G42" s="2" t="s">
        <v>81</v>
      </c>
      <c r="H42" s="2">
        <v>25</v>
      </c>
      <c r="I42" s="37">
        <f t="shared" si="5"/>
        <v>3.5833333333333335</v>
      </c>
      <c r="J42" s="34">
        <v>4.3</v>
      </c>
      <c r="K42" s="37">
        <f t="shared" si="6"/>
        <v>89.58333333333334</v>
      </c>
      <c r="L42" s="37">
        <f t="shared" si="7"/>
        <v>107.5</v>
      </c>
      <c r="M42" s="95" t="s">
        <v>65</v>
      </c>
      <c r="N42" s="57"/>
      <c r="O42" s="7">
        <v>3.6</v>
      </c>
      <c r="P42" s="48">
        <f t="shared" si="8"/>
        <v>0.19444444444444442</v>
      </c>
    </row>
    <row r="43" spans="1:16" ht="12.75" customHeight="1">
      <c r="A43" s="14">
        <v>5</v>
      </c>
      <c r="B43" s="2" t="s">
        <v>136</v>
      </c>
      <c r="C43" s="2" t="s">
        <v>137</v>
      </c>
      <c r="D43" s="2"/>
      <c r="E43" s="8" t="s">
        <v>153</v>
      </c>
      <c r="F43" s="8" t="s">
        <v>153</v>
      </c>
      <c r="G43" s="2" t="s">
        <v>148</v>
      </c>
      <c r="H43" s="2">
        <v>20</v>
      </c>
      <c r="I43" s="37">
        <f t="shared" si="5"/>
        <v>8.75</v>
      </c>
      <c r="J43" s="34">
        <v>10.5</v>
      </c>
      <c r="K43" s="37">
        <f t="shared" si="6"/>
        <v>175</v>
      </c>
      <c r="L43" s="37">
        <f t="shared" si="7"/>
        <v>210</v>
      </c>
      <c r="M43" s="95" t="s">
        <v>65</v>
      </c>
      <c r="N43" s="57"/>
      <c r="O43" s="7">
        <v>8.02</v>
      </c>
      <c r="P43" s="48">
        <f t="shared" si="8"/>
        <v>0.30922693266832924</v>
      </c>
    </row>
    <row r="44" spans="1:16" ht="12.75" customHeight="1">
      <c r="A44" s="14">
        <v>6</v>
      </c>
      <c r="B44" s="2" t="s">
        <v>138</v>
      </c>
      <c r="C44" s="2" t="s">
        <v>139</v>
      </c>
      <c r="D44" s="2"/>
      <c r="E44" s="8" t="s">
        <v>154</v>
      </c>
      <c r="F44" s="8" t="s">
        <v>242</v>
      </c>
      <c r="G44" s="2" t="s">
        <v>81</v>
      </c>
      <c r="H44" s="2">
        <v>100</v>
      </c>
      <c r="I44" s="37">
        <f>J44/1.08</f>
        <v>12.407407407407407</v>
      </c>
      <c r="J44" s="34">
        <v>13.4</v>
      </c>
      <c r="K44" s="37">
        <f t="shared" si="6"/>
        <v>1240.7407407407406</v>
      </c>
      <c r="L44" s="37">
        <f t="shared" si="7"/>
        <v>1340</v>
      </c>
      <c r="M44" s="95" t="s">
        <v>65</v>
      </c>
      <c r="N44" s="57"/>
      <c r="O44" s="7">
        <v>11.7</v>
      </c>
      <c r="P44" s="48">
        <f t="shared" si="8"/>
        <v>0.14529914529914545</v>
      </c>
    </row>
    <row r="45" spans="1:16" ht="12.75" customHeight="1">
      <c r="A45" s="14">
        <v>7</v>
      </c>
      <c r="B45" s="2" t="s">
        <v>140</v>
      </c>
      <c r="C45" s="2" t="s">
        <v>141</v>
      </c>
      <c r="D45" s="2"/>
      <c r="E45" s="8" t="s">
        <v>155</v>
      </c>
      <c r="F45" s="8" t="s">
        <v>243</v>
      </c>
      <c r="G45" s="2" t="s">
        <v>148</v>
      </c>
      <c r="H45" s="2">
        <v>15</v>
      </c>
      <c r="I45" s="37">
        <f t="shared" si="5"/>
        <v>46.66666666666667</v>
      </c>
      <c r="J45" s="34">
        <v>56</v>
      </c>
      <c r="K45" s="37">
        <f t="shared" si="6"/>
        <v>700.0000000000001</v>
      </c>
      <c r="L45" s="37">
        <f t="shared" si="7"/>
        <v>840</v>
      </c>
      <c r="M45" s="95" t="s">
        <v>65</v>
      </c>
      <c r="N45" s="57"/>
      <c r="O45" s="7">
        <v>48</v>
      </c>
      <c r="P45" s="48">
        <f t="shared" si="8"/>
        <v>0.16666666666666674</v>
      </c>
    </row>
    <row r="46" spans="1:16" ht="12.75" customHeight="1">
      <c r="A46" s="14">
        <v>8</v>
      </c>
      <c r="B46" s="2" t="s">
        <v>142</v>
      </c>
      <c r="C46" s="2" t="s">
        <v>143</v>
      </c>
      <c r="D46" s="2"/>
      <c r="E46" s="8" t="s">
        <v>156</v>
      </c>
      <c r="F46" s="8" t="s">
        <v>156</v>
      </c>
      <c r="G46" s="2" t="s">
        <v>149</v>
      </c>
      <c r="H46" s="2">
        <v>25</v>
      </c>
      <c r="I46" s="37">
        <f t="shared" si="5"/>
        <v>94.16666666666667</v>
      </c>
      <c r="J46" s="34">
        <v>113</v>
      </c>
      <c r="K46" s="37">
        <f t="shared" si="6"/>
        <v>2354.166666666667</v>
      </c>
      <c r="L46" s="37">
        <f t="shared" si="7"/>
        <v>2825</v>
      </c>
      <c r="M46" s="95" t="s">
        <v>65</v>
      </c>
      <c r="N46" s="57"/>
      <c r="O46" s="7">
        <v>100</v>
      </c>
      <c r="P46" s="48">
        <f t="shared" si="8"/>
        <v>0.1299999999999999</v>
      </c>
    </row>
    <row r="47" spans="1:16" ht="12.75" customHeight="1">
      <c r="A47" s="14">
        <v>9</v>
      </c>
      <c r="B47" s="2" t="s">
        <v>144</v>
      </c>
      <c r="C47" s="2" t="s">
        <v>145</v>
      </c>
      <c r="D47" s="2"/>
      <c r="E47" s="8" t="s">
        <v>157</v>
      </c>
      <c r="F47" s="8" t="s">
        <v>157</v>
      </c>
      <c r="G47" s="2" t="s">
        <v>148</v>
      </c>
      <c r="H47" s="2">
        <v>10</v>
      </c>
      <c r="I47" s="37">
        <f t="shared" si="5"/>
        <v>7.625000000000001</v>
      </c>
      <c r="J47" s="34">
        <v>9.15</v>
      </c>
      <c r="K47" s="37">
        <f t="shared" si="6"/>
        <v>76.25000000000001</v>
      </c>
      <c r="L47" s="37">
        <f t="shared" si="7"/>
        <v>91.5</v>
      </c>
      <c r="M47" s="95" t="s">
        <v>65</v>
      </c>
      <c r="N47" s="57"/>
      <c r="O47" s="7">
        <v>7.7</v>
      </c>
      <c r="P47" s="48">
        <f t="shared" si="8"/>
        <v>0.18831168831168843</v>
      </c>
    </row>
    <row r="48" spans="1:16" ht="12.75" customHeight="1">
      <c r="A48" s="14">
        <v>10</v>
      </c>
      <c r="B48" s="2" t="s">
        <v>146</v>
      </c>
      <c r="C48" s="2" t="s">
        <v>147</v>
      </c>
      <c r="D48" s="2"/>
      <c r="E48" s="8" t="s">
        <v>158</v>
      </c>
      <c r="F48" s="8" t="s">
        <v>252</v>
      </c>
      <c r="G48" s="2" t="s">
        <v>81</v>
      </c>
      <c r="H48" s="2">
        <v>30</v>
      </c>
      <c r="I48" s="37">
        <f>J48/1.08</f>
        <v>18.98148148148148</v>
      </c>
      <c r="J48" s="34">
        <v>20.5</v>
      </c>
      <c r="K48" s="37">
        <f t="shared" si="6"/>
        <v>569.4444444444445</v>
      </c>
      <c r="L48" s="37">
        <f t="shared" si="7"/>
        <v>615</v>
      </c>
      <c r="M48" s="95" t="s">
        <v>65</v>
      </c>
      <c r="N48" s="57"/>
      <c r="O48" s="7">
        <v>17</v>
      </c>
      <c r="P48" s="48">
        <f t="shared" si="8"/>
        <v>0.2058823529411764</v>
      </c>
    </row>
    <row r="49" spans="1:16" s="82" customFormat="1" ht="12.75" customHeight="1">
      <c r="A49" s="75"/>
      <c r="B49" s="76"/>
      <c r="C49" s="76" t="s">
        <v>63</v>
      </c>
      <c r="D49" s="76"/>
      <c r="E49" s="77"/>
      <c r="F49" s="77"/>
      <c r="G49" s="76"/>
      <c r="H49" s="76"/>
      <c r="I49" s="78"/>
      <c r="J49" s="79"/>
      <c r="K49" s="78">
        <f>SUM(K39:K48)</f>
        <v>6040.685185185185</v>
      </c>
      <c r="L49" s="78">
        <f>SUM(L39:L48)</f>
        <v>7031.6</v>
      </c>
      <c r="M49" s="96"/>
      <c r="N49" s="57">
        <v>5954.16</v>
      </c>
      <c r="O49" s="80"/>
      <c r="P49" s="81"/>
    </row>
    <row r="50" spans="1:16" ht="12.75" customHeight="1">
      <c r="A50" s="14"/>
      <c r="B50" s="2"/>
      <c r="C50" s="74" t="s">
        <v>159</v>
      </c>
      <c r="D50" s="2"/>
      <c r="E50" s="8"/>
      <c r="F50" s="8"/>
      <c r="G50" s="2"/>
      <c r="H50" s="2"/>
      <c r="I50" s="37"/>
      <c r="J50" s="34"/>
      <c r="K50" s="37"/>
      <c r="L50" s="37"/>
      <c r="M50" s="95"/>
      <c r="N50" s="57"/>
      <c r="O50" s="7"/>
      <c r="P50" s="48"/>
    </row>
    <row r="51" spans="1:16" ht="12.75" customHeight="1">
      <c r="A51" s="14">
        <v>1</v>
      </c>
      <c r="B51" s="2" t="s">
        <v>160</v>
      </c>
      <c r="C51" s="2" t="s">
        <v>161</v>
      </c>
      <c r="D51" s="2"/>
      <c r="E51" s="8" t="s">
        <v>162</v>
      </c>
      <c r="F51" s="8" t="s">
        <v>162</v>
      </c>
      <c r="G51" s="2" t="s">
        <v>125</v>
      </c>
      <c r="H51" s="2">
        <v>3000</v>
      </c>
      <c r="I51" s="37">
        <f t="shared" si="5"/>
        <v>1.7500000000000002</v>
      </c>
      <c r="J51" s="34">
        <v>2.1</v>
      </c>
      <c r="K51" s="37">
        <f t="shared" si="6"/>
        <v>5250.000000000001</v>
      </c>
      <c r="L51" s="37">
        <f t="shared" si="7"/>
        <v>6300</v>
      </c>
      <c r="M51" s="95" t="s">
        <v>65</v>
      </c>
      <c r="N51" s="57"/>
      <c r="O51" s="7">
        <v>1.7</v>
      </c>
      <c r="P51" s="48">
        <f t="shared" si="8"/>
        <v>0.23529411764705888</v>
      </c>
    </row>
    <row r="52" spans="1:16" s="82" customFormat="1" ht="12.75" customHeight="1">
      <c r="A52" s="75"/>
      <c r="B52" s="76"/>
      <c r="C52" s="76" t="s">
        <v>63</v>
      </c>
      <c r="D52" s="76"/>
      <c r="E52" s="77"/>
      <c r="F52" s="94"/>
      <c r="G52" s="76"/>
      <c r="H52" s="76"/>
      <c r="I52" s="78"/>
      <c r="J52" s="79"/>
      <c r="K52" s="78">
        <f>SUM(K51:K51)</f>
        <v>5250.000000000001</v>
      </c>
      <c r="L52" s="78">
        <f>SUM(L51:L51)</f>
        <v>6300</v>
      </c>
      <c r="M52" s="96"/>
      <c r="N52" s="57">
        <v>3650</v>
      </c>
      <c r="O52" s="80"/>
      <c r="P52" s="81"/>
    </row>
    <row r="53" spans="1:16" ht="12.75" customHeight="1">
      <c r="A53" s="14"/>
      <c r="B53" s="2"/>
      <c r="C53" s="74" t="s">
        <v>163</v>
      </c>
      <c r="D53" s="2"/>
      <c r="E53" s="8"/>
      <c r="F53" s="93"/>
      <c r="G53" s="2"/>
      <c r="H53" s="2"/>
      <c r="I53" s="37"/>
      <c r="J53" s="34"/>
      <c r="K53" s="37"/>
      <c r="L53" s="37"/>
      <c r="M53" s="95"/>
      <c r="N53" s="57"/>
      <c r="O53" s="7"/>
      <c r="P53" s="48"/>
    </row>
    <row r="54" spans="1:16" ht="12.75" customHeight="1">
      <c r="A54" s="14">
        <v>1</v>
      </c>
      <c r="B54" s="2" t="s">
        <v>164</v>
      </c>
      <c r="C54" s="2" t="s">
        <v>165</v>
      </c>
      <c r="D54" s="2"/>
      <c r="E54" s="8" t="s">
        <v>166</v>
      </c>
      <c r="F54" s="8" t="s">
        <v>166</v>
      </c>
      <c r="G54" s="2" t="s">
        <v>97</v>
      </c>
      <c r="H54" s="2">
        <v>80</v>
      </c>
      <c r="I54" s="37">
        <f t="shared" si="5"/>
        <v>29.166666666666668</v>
      </c>
      <c r="J54" s="34">
        <v>35</v>
      </c>
      <c r="K54" s="37">
        <f t="shared" si="6"/>
        <v>2333.3333333333335</v>
      </c>
      <c r="L54" s="37">
        <f t="shared" si="7"/>
        <v>2800</v>
      </c>
      <c r="M54" s="95" t="s">
        <v>65</v>
      </c>
      <c r="N54" s="57"/>
      <c r="O54" s="7">
        <v>30</v>
      </c>
      <c r="P54" s="48">
        <f t="shared" si="8"/>
        <v>0.16666666666666674</v>
      </c>
    </row>
    <row r="55" spans="1:16" s="82" customFormat="1" ht="12.75" customHeight="1">
      <c r="A55" s="75"/>
      <c r="B55" s="76"/>
      <c r="C55" s="76" t="s">
        <v>63</v>
      </c>
      <c r="D55" s="76"/>
      <c r="E55" s="77"/>
      <c r="F55" s="77"/>
      <c r="G55" s="76"/>
      <c r="H55" s="76"/>
      <c r="I55" s="78"/>
      <c r="J55" s="79"/>
      <c r="K55" s="78">
        <f>SUM(K54:K54)</f>
        <v>2333.3333333333335</v>
      </c>
      <c r="L55" s="78">
        <f>SUM(L54:L54)</f>
        <v>2800</v>
      </c>
      <c r="M55" s="96"/>
      <c r="N55" s="57">
        <v>2066.67</v>
      </c>
      <c r="O55" s="80"/>
      <c r="P55" s="81"/>
    </row>
    <row r="56" spans="1:16" ht="12.75" customHeight="1">
      <c r="A56" s="14"/>
      <c r="B56" s="2"/>
      <c r="C56" s="74" t="s">
        <v>167</v>
      </c>
      <c r="D56" s="2"/>
      <c r="E56" s="8"/>
      <c r="F56" s="8"/>
      <c r="G56" s="2"/>
      <c r="H56" s="2"/>
      <c r="I56" s="37"/>
      <c r="J56" s="34"/>
      <c r="K56" s="37"/>
      <c r="L56" s="37"/>
      <c r="M56" s="95"/>
      <c r="N56" s="57"/>
      <c r="O56" s="7"/>
      <c r="P56" s="48"/>
    </row>
    <row r="57" spans="1:16" ht="12.75" customHeight="1">
      <c r="A57" s="14">
        <v>1</v>
      </c>
      <c r="B57" s="2" t="s">
        <v>168</v>
      </c>
      <c r="C57" s="2" t="s">
        <v>169</v>
      </c>
      <c r="D57" s="2"/>
      <c r="E57" s="8" t="s">
        <v>176</v>
      </c>
      <c r="F57" s="8" t="s">
        <v>176</v>
      </c>
      <c r="G57" s="2" t="s">
        <v>174</v>
      </c>
      <c r="H57" s="2">
        <v>40</v>
      </c>
      <c r="I57" s="37">
        <f aca="true" t="shared" si="9" ref="I57:I88">J57/1.2</f>
        <v>17.5</v>
      </c>
      <c r="J57" s="34">
        <v>21</v>
      </c>
      <c r="K57" s="37">
        <f aca="true" t="shared" si="10" ref="K57:K88">H57*I57</f>
        <v>700</v>
      </c>
      <c r="L57" s="37">
        <f aca="true" t="shared" si="11" ref="L57:L88">H57*J57</f>
        <v>840</v>
      </c>
      <c r="M57" s="95" t="s">
        <v>65</v>
      </c>
      <c r="N57" s="57"/>
      <c r="O57" s="7">
        <v>18</v>
      </c>
      <c r="P57" s="48">
        <f t="shared" si="8"/>
        <v>0.16666666666666674</v>
      </c>
    </row>
    <row r="58" spans="1:16" ht="12.75" customHeight="1">
      <c r="A58" s="14">
        <v>2</v>
      </c>
      <c r="B58" s="2" t="s">
        <v>170</v>
      </c>
      <c r="C58" s="2" t="s">
        <v>171</v>
      </c>
      <c r="D58" s="2"/>
      <c r="E58" s="8" t="s">
        <v>177</v>
      </c>
      <c r="F58" s="8">
        <v>36</v>
      </c>
      <c r="G58" s="2" t="s">
        <v>81</v>
      </c>
      <c r="H58" s="2">
        <v>30</v>
      </c>
      <c r="I58" s="37">
        <f t="shared" si="9"/>
        <v>35</v>
      </c>
      <c r="J58" s="34">
        <v>42</v>
      </c>
      <c r="K58" s="37">
        <f t="shared" si="10"/>
        <v>1050</v>
      </c>
      <c r="L58" s="37">
        <f t="shared" si="11"/>
        <v>1260</v>
      </c>
      <c r="M58" s="95" t="s">
        <v>65</v>
      </c>
      <c r="N58" s="57"/>
      <c r="O58" s="7">
        <v>36</v>
      </c>
      <c r="P58" s="48">
        <f t="shared" si="8"/>
        <v>0.16666666666666674</v>
      </c>
    </row>
    <row r="59" spans="1:16" ht="12.75" customHeight="1">
      <c r="A59" s="14">
        <v>3</v>
      </c>
      <c r="B59" s="2" t="s">
        <v>172</v>
      </c>
      <c r="C59" s="2" t="s">
        <v>173</v>
      </c>
      <c r="D59" s="2"/>
      <c r="E59" s="8" t="s">
        <v>178</v>
      </c>
      <c r="F59" s="8" t="s">
        <v>178</v>
      </c>
      <c r="G59" s="2" t="s">
        <v>175</v>
      </c>
      <c r="H59" s="2">
        <v>20</v>
      </c>
      <c r="I59" s="37">
        <f t="shared" si="9"/>
        <v>21.666666666666668</v>
      </c>
      <c r="J59" s="34">
        <v>26</v>
      </c>
      <c r="K59" s="37">
        <f t="shared" si="10"/>
        <v>433.33333333333337</v>
      </c>
      <c r="L59" s="37">
        <f t="shared" si="11"/>
        <v>520</v>
      </c>
      <c r="M59" s="95" t="s">
        <v>65</v>
      </c>
      <c r="N59" s="57"/>
      <c r="O59" s="7">
        <v>22</v>
      </c>
      <c r="P59" s="48">
        <f t="shared" si="8"/>
        <v>0.18181818181818188</v>
      </c>
    </row>
    <row r="60" spans="1:16" s="82" customFormat="1" ht="12.75" customHeight="1">
      <c r="A60" s="75"/>
      <c r="B60" s="76"/>
      <c r="C60" s="76" t="s">
        <v>63</v>
      </c>
      <c r="D60" s="76"/>
      <c r="E60" s="77"/>
      <c r="F60" s="77"/>
      <c r="G60" s="76"/>
      <c r="H60" s="76"/>
      <c r="I60" s="78"/>
      <c r="J60" s="79"/>
      <c r="K60" s="78">
        <f>SUM(K57:K59)</f>
        <v>2183.3333333333335</v>
      </c>
      <c r="L60" s="78">
        <f>SUM(L57:L59)</f>
        <v>2620</v>
      </c>
      <c r="M60" s="96"/>
      <c r="N60" s="57">
        <v>2003.33</v>
      </c>
      <c r="O60" s="80"/>
      <c r="P60" s="81"/>
    </row>
    <row r="61" spans="1:16" ht="12.75" customHeight="1">
      <c r="A61" s="14"/>
      <c r="B61" s="2"/>
      <c r="C61" s="74" t="s">
        <v>179</v>
      </c>
      <c r="D61" s="2"/>
      <c r="E61" s="8"/>
      <c r="F61" s="8"/>
      <c r="G61" s="2"/>
      <c r="H61" s="2"/>
      <c r="I61" s="37"/>
      <c r="J61" s="34"/>
      <c r="K61" s="37"/>
      <c r="L61" s="37"/>
      <c r="M61" s="95"/>
      <c r="N61" s="57"/>
      <c r="O61" s="7"/>
      <c r="P61" s="48"/>
    </row>
    <row r="62" spans="1:16" ht="12.75" customHeight="1">
      <c r="A62" s="14">
        <v>1</v>
      </c>
      <c r="B62" s="2" t="s">
        <v>180</v>
      </c>
      <c r="C62" s="2" t="s">
        <v>181</v>
      </c>
      <c r="D62" s="2"/>
      <c r="E62" s="8" t="s">
        <v>206</v>
      </c>
      <c r="F62" s="8" t="s">
        <v>206</v>
      </c>
      <c r="G62" s="2" t="s">
        <v>81</v>
      </c>
      <c r="H62" s="2">
        <v>350</v>
      </c>
      <c r="I62" s="37">
        <f>J62/1.08</f>
        <v>6.018518518518518</v>
      </c>
      <c r="J62" s="34">
        <v>6.5</v>
      </c>
      <c r="K62" s="37">
        <f t="shared" si="10"/>
        <v>2106.4814814814813</v>
      </c>
      <c r="L62" s="37">
        <f t="shared" si="11"/>
        <v>2275</v>
      </c>
      <c r="M62" s="123" t="s">
        <v>239</v>
      </c>
      <c r="N62" s="57"/>
      <c r="O62" s="7"/>
      <c r="P62" s="48" t="e">
        <f t="shared" si="8"/>
        <v>#DIV/0!</v>
      </c>
    </row>
    <row r="63" spans="1:16" ht="12.75" customHeight="1">
      <c r="A63" s="14">
        <v>2</v>
      </c>
      <c r="B63" s="2" t="s">
        <v>182</v>
      </c>
      <c r="C63" s="2" t="s">
        <v>183</v>
      </c>
      <c r="D63" s="2"/>
      <c r="E63" s="8" t="s">
        <v>207</v>
      </c>
      <c r="F63" s="8" t="s">
        <v>207</v>
      </c>
      <c r="G63" s="2" t="s">
        <v>81</v>
      </c>
      <c r="H63" s="2">
        <v>150</v>
      </c>
      <c r="I63" s="37">
        <f aca="true" t="shared" si="12" ref="I63:I67">J63/1.08</f>
        <v>7.314814814814815</v>
      </c>
      <c r="J63" s="34">
        <v>7.9</v>
      </c>
      <c r="K63" s="37">
        <f t="shared" si="10"/>
        <v>1097.2222222222222</v>
      </c>
      <c r="L63" s="37">
        <f t="shared" si="11"/>
        <v>1185</v>
      </c>
      <c r="M63" s="124"/>
      <c r="N63" s="57"/>
      <c r="O63" s="7"/>
      <c r="P63" s="48" t="e">
        <f t="shared" si="8"/>
        <v>#DIV/0!</v>
      </c>
    </row>
    <row r="64" spans="1:16" ht="12.75" customHeight="1">
      <c r="A64" s="14">
        <v>3</v>
      </c>
      <c r="B64" s="2" t="s">
        <v>184</v>
      </c>
      <c r="C64" s="2" t="s">
        <v>185</v>
      </c>
      <c r="D64" s="2"/>
      <c r="E64" s="8" t="s">
        <v>207</v>
      </c>
      <c r="F64" s="8" t="s">
        <v>207</v>
      </c>
      <c r="G64" s="2" t="s">
        <v>81</v>
      </c>
      <c r="H64" s="2">
        <v>100</v>
      </c>
      <c r="I64" s="37">
        <f t="shared" si="12"/>
        <v>7.314814814814815</v>
      </c>
      <c r="J64" s="34">
        <v>7.9</v>
      </c>
      <c r="K64" s="37">
        <f t="shared" si="10"/>
        <v>731.4814814814815</v>
      </c>
      <c r="L64" s="37">
        <f t="shared" si="11"/>
        <v>790</v>
      </c>
      <c r="M64" s="124"/>
      <c r="N64" s="57"/>
      <c r="O64" s="7"/>
      <c r="P64" s="48" t="e">
        <f t="shared" si="8"/>
        <v>#DIV/0!</v>
      </c>
    </row>
    <row r="65" spans="1:16" ht="12.75" customHeight="1">
      <c r="A65" s="14">
        <v>4</v>
      </c>
      <c r="B65" s="2" t="s">
        <v>186</v>
      </c>
      <c r="C65" s="2" t="s">
        <v>187</v>
      </c>
      <c r="D65" s="2"/>
      <c r="E65" s="8" t="s">
        <v>207</v>
      </c>
      <c r="F65" s="8" t="s">
        <v>207</v>
      </c>
      <c r="G65" s="2" t="s">
        <v>81</v>
      </c>
      <c r="H65" s="2">
        <v>300</v>
      </c>
      <c r="I65" s="37">
        <f t="shared" si="12"/>
        <v>6.944444444444444</v>
      </c>
      <c r="J65" s="34">
        <v>7.5</v>
      </c>
      <c r="K65" s="37">
        <f t="shared" si="10"/>
        <v>2083.333333333333</v>
      </c>
      <c r="L65" s="37">
        <f t="shared" si="11"/>
        <v>2250</v>
      </c>
      <c r="M65" s="124"/>
      <c r="N65" s="57"/>
      <c r="O65" s="7"/>
      <c r="P65" s="48" t="e">
        <f t="shared" si="8"/>
        <v>#DIV/0!</v>
      </c>
    </row>
    <row r="66" spans="1:16" ht="12.75" customHeight="1">
      <c r="A66" s="14">
        <v>5</v>
      </c>
      <c r="B66" s="2" t="s">
        <v>188</v>
      </c>
      <c r="C66" s="2" t="s">
        <v>189</v>
      </c>
      <c r="D66" s="2"/>
      <c r="E66" s="8" t="s">
        <v>207</v>
      </c>
      <c r="F66" s="8" t="s">
        <v>207</v>
      </c>
      <c r="G66" s="2" t="s">
        <v>81</v>
      </c>
      <c r="H66" s="2">
        <v>50</v>
      </c>
      <c r="I66" s="37">
        <f t="shared" si="12"/>
        <v>6.388888888888888</v>
      </c>
      <c r="J66" s="34">
        <v>6.9</v>
      </c>
      <c r="K66" s="37">
        <f t="shared" si="10"/>
        <v>319.4444444444444</v>
      </c>
      <c r="L66" s="37">
        <f t="shared" si="11"/>
        <v>345</v>
      </c>
      <c r="M66" s="124"/>
      <c r="N66" s="57"/>
      <c r="O66" s="7"/>
      <c r="P66" s="48" t="e">
        <f t="shared" si="8"/>
        <v>#DIV/0!</v>
      </c>
    </row>
    <row r="67" spans="1:16" ht="12.75" customHeight="1">
      <c r="A67" s="14">
        <v>6</v>
      </c>
      <c r="B67" s="2" t="s">
        <v>190</v>
      </c>
      <c r="C67" s="2" t="s">
        <v>191</v>
      </c>
      <c r="D67" s="2"/>
      <c r="E67" s="8" t="s">
        <v>207</v>
      </c>
      <c r="F67" s="8" t="s">
        <v>207</v>
      </c>
      <c r="G67" s="2" t="s">
        <v>81</v>
      </c>
      <c r="H67" s="2">
        <v>400</v>
      </c>
      <c r="I67" s="37">
        <f t="shared" si="12"/>
        <v>7.87037037037037</v>
      </c>
      <c r="J67" s="34">
        <v>8.5</v>
      </c>
      <c r="K67" s="37">
        <f t="shared" si="10"/>
        <v>3148.1481481481483</v>
      </c>
      <c r="L67" s="37">
        <f t="shared" si="11"/>
        <v>3400</v>
      </c>
      <c r="M67" s="124"/>
      <c r="N67" s="57"/>
      <c r="O67" s="7"/>
      <c r="P67" s="48" t="e">
        <f t="shared" si="8"/>
        <v>#DIV/0!</v>
      </c>
    </row>
    <row r="68" spans="1:16" ht="12.75" customHeight="1">
      <c r="A68" s="14">
        <v>7</v>
      </c>
      <c r="B68" s="2" t="s">
        <v>192</v>
      </c>
      <c r="C68" s="2" t="s">
        <v>193</v>
      </c>
      <c r="D68" s="2"/>
      <c r="E68" s="8" t="s">
        <v>208</v>
      </c>
      <c r="F68" s="8" t="s">
        <v>208</v>
      </c>
      <c r="G68" s="2" t="s">
        <v>81</v>
      </c>
      <c r="H68" s="2">
        <v>50</v>
      </c>
      <c r="I68" s="37">
        <f t="shared" si="9"/>
        <v>26.666666666666668</v>
      </c>
      <c r="J68" s="34">
        <v>32</v>
      </c>
      <c r="K68" s="37">
        <f t="shared" si="10"/>
        <v>1333.3333333333335</v>
      </c>
      <c r="L68" s="37">
        <f t="shared" si="11"/>
        <v>1600</v>
      </c>
      <c r="M68" s="124"/>
      <c r="N68" s="57"/>
      <c r="O68" s="7"/>
      <c r="P68" s="48" t="e">
        <f t="shared" si="8"/>
        <v>#DIV/0!</v>
      </c>
    </row>
    <row r="69" spans="1:20" ht="12.75" customHeight="1">
      <c r="A69" s="14">
        <v>8</v>
      </c>
      <c r="B69" s="2" t="s">
        <v>194</v>
      </c>
      <c r="C69" s="2" t="s">
        <v>195</v>
      </c>
      <c r="D69" s="2"/>
      <c r="E69" s="8" t="s">
        <v>209</v>
      </c>
      <c r="F69" s="8" t="s">
        <v>246</v>
      </c>
      <c r="G69" s="2" t="s">
        <v>81</v>
      </c>
      <c r="H69" s="2">
        <v>100</v>
      </c>
      <c r="I69" s="37">
        <f>J69/1.08</f>
        <v>16.666666666666664</v>
      </c>
      <c r="J69" s="34">
        <v>18</v>
      </c>
      <c r="K69" s="37">
        <f t="shared" si="10"/>
        <v>1666.6666666666665</v>
      </c>
      <c r="L69" s="37">
        <f t="shared" si="11"/>
        <v>1800</v>
      </c>
      <c r="M69" s="124"/>
      <c r="N69" s="57"/>
      <c r="O69" s="7"/>
      <c r="P69" s="48" t="e">
        <f t="shared" si="8"/>
        <v>#DIV/0!</v>
      </c>
      <c r="T69" s="97"/>
    </row>
    <row r="70" spans="1:16" ht="12.75" customHeight="1">
      <c r="A70" s="14">
        <v>9</v>
      </c>
      <c r="B70" s="2" t="s">
        <v>196</v>
      </c>
      <c r="C70" s="2" t="s">
        <v>197</v>
      </c>
      <c r="D70" s="2"/>
      <c r="E70" s="8" t="s">
        <v>210</v>
      </c>
      <c r="F70" s="8" t="s">
        <v>210</v>
      </c>
      <c r="G70" s="2" t="s">
        <v>81</v>
      </c>
      <c r="H70" s="2">
        <v>100</v>
      </c>
      <c r="I70" s="37">
        <f t="shared" si="9"/>
        <v>23.25</v>
      </c>
      <c r="J70" s="34">
        <v>27.9</v>
      </c>
      <c r="K70" s="37">
        <f t="shared" si="10"/>
        <v>2325</v>
      </c>
      <c r="L70" s="37">
        <f t="shared" si="11"/>
        <v>2790</v>
      </c>
      <c r="M70" s="124"/>
      <c r="N70" s="57"/>
      <c r="O70" s="7"/>
      <c r="P70" s="48" t="e">
        <f t="shared" si="8"/>
        <v>#DIV/0!</v>
      </c>
    </row>
    <row r="71" spans="1:16" ht="12.75" customHeight="1">
      <c r="A71" s="14">
        <v>10</v>
      </c>
      <c r="B71" s="2" t="s">
        <v>198</v>
      </c>
      <c r="C71" s="2" t="s">
        <v>199</v>
      </c>
      <c r="D71" s="2"/>
      <c r="E71" s="8" t="s">
        <v>108</v>
      </c>
      <c r="F71" s="8" t="s">
        <v>108</v>
      </c>
      <c r="G71" s="2" t="s">
        <v>81</v>
      </c>
      <c r="H71" s="2">
        <v>10</v>
      </c>
      <c r="I71" s="37">
        <f>J71/1.08</f>
        <v>8.555555555555555</v>
      </c>
      <c r="J71" s="34">
        <v>9.24</v>
      </c>
      <c r="K71" s="37">
        <f t="shared" si="10"/>
        <v>85.55555555555556</v>
      </c>
      <c r="L71" s="37">
        <f t="shared" si="11"/>
        <v>92.4</v>
      </c>
      <c r="M71" s="124"/>
      <c r="N71" s="57"/>
      <c r="O71" s="7">
        <v>7.7</v>
      </c>
      <c r="P71" s="48">
        <f t="shared" si="8"/>
        <v>0.19999999999999996</v>
      </c>
    </row>
    <row r="72" spans="1:16" ht="12.75" customHeight="1">
      <c r="A72" s="14">
        <v>11</v>
      </c>
      <c r="B72" s="2" t="s">
        <v>200</v>
      </c>
      <c r="C72" s="2" t="s">
        <v>201</v>
      </c>
      <c r="D72" s="2"/>
      <c r="E72" s="8" t="s">
        <v>108</v>
      </c>
      <c r="F72" s="8" t="s">
        <v>108</v>
      </c>
      <c r="G72" s="2" t="s">
        <v>81</v>
      </c>
      <c r="H72" s="2">
        <v>10</v>
      </c>
      <c r="I72" s="37">
        <f>J72/1.08</f>
        <v>21.666666666666664</v>
      </c>
      <c r="J72" s="34">
        <v>23.4</v>
      </c>
      <c r="K72" s="37">
        <f t="shared" si="10"/>
        <v>216.66666666666663</v>
      </c>
      <c r="L72" s="37">
        <f t="shared" si="11"/>
        <v>234</v>
      </c>
      <c r="M72" s="124"/>
      <c r="N72" s="57"/>
      <c r="O72" s="7">
        <v>19.5</v>
      </c>
      <c r="P72" s="48">
        <f t="shared" si="8"/>
        <v>0.19999999999999996</v>
      </c>
    </row>
    <row r="73" spans="1:16" ht="12.75" customHeight="1">
      <c r="A73" s="14">
        <v>12</v>
      </c>
      <c r="B73" s="2" t="s">
        <v>202</v>
      </c>
      <c r="C73" s="2" t="s">
        <v>203</v>
      </c>
      <c r="D73" s="2"/>
      <c r="E73" s="8" t="s">
        <v>211</v>
      </c>
      <c r="F73" s="8" t="s">
        <v>211</v>
      </c>
      <c r="G73" s="2" t="s">
        <v>81</v>
      </c>
      <c r="H73" s="2">
        <v>10</v>
      </c>
      <c r="I73" s="37">
        <f t="shared" si="9"/>
        <v>21</v>
      </c>
      <c r="J73" s="34">
        <v>25.2</v>
      </c>
      <c r="K73" s="37">
        <f t="shared" si="10"/>
        <v>210</v>
      </c>
      <c r="L73" s="37">
        <f t="shared" si="11"/>
        <v>252</v>
      </c>
      <c r="M73" s="124"/>
      <c r="N73" s="57"/>
      <c r="O73" s="7">
        <v>21</v>
      </c>
      <c r="P73" s="48">
        <f t="shared" si="8"/>
        <v>0.19999999999999996</v>
      </c>
    </row>
    <row r="74" spans="1:16" ht="12.75" customHeight="1">
      <c r="A74" s="14">
        <v>13</v>
      </c>
      <c r="B74" s="2" t="s">
        <v>204</v>
      </c>
      <c r="C74" s="2" t="s">
        <v>205</v>
      </c>
      <c r="D74" s="2"/>
      <c r="E74" s="8" t="s">
        <v>247</v>
      </c>
      <c r="F74" s="8" t="s">
        <v>250</v>
      </c>
      <c r="G74" s="2" t="s">
        <v>81</v>
      </c>
      <c r="H74" s="2">
        <v>180</v>
      </c>
      <c r="I74" s="37">
        <f>J74/1.08</f>
        <v>16.666666666666664</v>
      </c>
      <c r="J74" s="34">
        <v>18</v>
      </c>
      <c r="K74" s="37">
        <f t="shared" si="10"/>
        <v>2999.9999999999995</v>
      </c>
      <c r="L74" s="37">
        <f t="shared" si="11"/>
        <v>3240</v>
      </c>
      <c r="M74" s="124"/>
      <c r="N74" s="57"/>
      <c r="O74" s="7"/>
      <c r="P74" s="48" t="e">
        <f t="shared" si="8"/>
        <v>#DIV/0!</v>
      </c>
    </row>
    <row r="75" spans="1:16" ht="12.75" customHeight="1">
      <c r="A75" s="14">
        <v>14</v>
      </c>
      <c r="B75" s="2" t="s">
        <v>212</v>
      </c>
      <c r="C75" s="2" t="s">
        <v>213</v>
      </c>
      <c r="D75" s="2"/>
      <c r="E75" s="8" t="s">
        <v>248</v>
      </c>
      <c r="F75" s="8" t="s">
        <v>250</v>
      </c>
      <c r="G75" s="2" t="s">
        <v>81</v>
      </c>
      <c r="H75" s="2">
        <v>130</v>
      </c>
      <c r="I75" s="37">
        <f>J75/1.08</f>
        <v>20.37037037037037</v>
      </c>
      <c r="J75" s="34">
        <v>22</v>
      </c>
      <c r="K75" s="37">
        <f t="shared" si="10"/>
        <v>2648.1481481481483</v>
      </c>
      <c r="L75" s="37">
        <f t="shared" si="11"/>
        <v>2860</v>
      </c>
      <c r="M75" s="124"/>
      <c r="N75" s="57"/>
      <c r="O75" s="7"/>
      <c r="P75" s="48" t="e">
        <f t="shared" si="8"/>
        <v>#DIV/0!</v>
      </c>
    </row>
    <row r="76" spans="1:16" ht="12.75" customHeight="1">
      <c r="A76" s="14">
        <v>15</v>
      </c>
      <c r="B76" s="2" t="s">
        <v>214</v>
      </c>
      <c r="C76" s="2" t="s">
        <v>215</v>
      </c>
      <c r="D76" s="2"/>
      <c r="E76" s="8" t="s">
        <v>231</v>
      </c>
      <c r="F76" s="8" t="s">
        <v>244</v>
      </c>
      <c r="G76" s="2" t="s">
        <v>175</v>
      </c>
      <c r="H76" s="2">
        <v>30</v>
      </c>
      <c r="I76" s="37">
        <f t="shared" si="9"/>
        <v>12.791666666666666</v>
      </c>
      <c r="J76" s="34">
        <v>15.35</v>
      </c>
      <c r="K76" s="37">
        <f t="shared" si="10"/>
        <v>383.75</v>
      </c>
      <c r="L76" s="37">
        <f t="shared" si="11"/>
        <v>460.5</v>
      </c>
      <c r="M76" s="124"/>
      <c r="N76" s="57"/>
      <c r="O76" s="7">
        <v>13.05</v>
      </c>
      <c r="P76" s="48">
        <f t="shared" si="8"/>
        <v>0.17624521072796928</v>
      </c>
    </row>
    <row r="77" spans="1:16" ht="12.75" customHeight="1">
      <c r="A77" s="14">
        <v>16</v>
      </c>
      <c r="B77" s="2" t="s">
        <v>216</v>
      </c>
      <c r="C77" s="2" t="s">
        <v>217</v>
      </c>
      <c r="D77" s="2"/>
      <c r="E77" s="8" t="s">
        <v>211</v>
      </c>
      <c r="F77" s="8" t="s">
        <v>249</v>
      </c>
      <c r="G77" s="2" t="s">
        <v>98</v>
      </c>
      <c r="H77" s="2">
        <v>100</v>
      </c>
      <c r="I77" s="37">
        <f>J77/1.08</f>
        <v>25.925925925925924</v>
      </c>
      <c r="J77" s="34">
        <v>28</v>
      </c>
      <c r="K77" s="37">
        <f t="shared" si="10"/>
        <v>2592.592592592592</v>
      </c>
      <c r="L77" s="37">
        <f t="shared" si="11"/>
        <v>2800</v>
      </c>
      <c r="M77" s="124"/>
      <c r="N77" s="57"/>
      <c r="O77" s="7"/>
      <c r="P77" s="48" t="e">
        <f t="shared" si="8"/>
        <v>#DIV/0!</v>
      </c>
    </row>
    <row r="78" spans="1:16" ht="12.75" customHeight="1">
      <c r="A78" s="14">
        <v>17</v>
      </c>
      <c r="B78" s="2" t="s">
        <v>218</v>
      </c>
      <c r="C78" s="2" t="s">
        <v>219</v>
      </c>
      <c r="D78" s="2"/>
      <c r="E78" s="8" t="s">
        <v>211</v>
      </c>
      <c r="F78" s="8" t="s">
        <v>249</v>
      </c>
      <c r="G78" s="2" t="s">
        <v>81</v>
      </c>
      <c r="H78" s="2">
        <v>100</v>
      </c>
      <c r="I78" s="37">
        <f aca="true" t="shared" si="13" ref="I78:I80">J78/1.08</f>
        <v>19.444444444444443</v>
      </c>
      <c r="J78" s="34">
        <v>21</v>
      </c>
      <c r="K78" s="37">
        <f t="shared" si="10"/>
        <v>1944.4444444444443</v>
      </c>
      <c r="L78" s="37">
        <f t="shared" si="11"/>
        <v>2100</v>
      </c>
      <c r="M78" s="124"/>
      <c r="N78" s="57"/>
      <c r="O78" s="7"/>
      <c r="P78" s="48" t="e">
        <f t="shared" si="8"/>
        <v>#DIV/0!</v>
      </c>
    </row>
    <row r="79" spans="1:16" ht="12.75" customHeight="1">
      <c r="A79" s="14">
        <v>18</v>
      </c>
      <c r="B79" s="2" t="s">
        <v>220</v>
      </c>
      <c r="C79" s="2" t="s">
        <v>221</v>
      </c>
      <c r="D79" s="2"/>
      <c r="E79" s="8" t="s">
        <v>211</v>
      </c>
      <c r="F79" s="8" t="s">
        <v>249</v>
      </c>
      <c r="G79" s="2" t="s">
        <v>81</v>
      </c>
      <c r="H79" s="2">
        <v>100</v>
      </c>
      <c r="I79" s="37">
        <f t="shared" si="13"/>
        <v>17.59259259259259</v>
      </c>
      <c r="J79" s="34">
        <v>19</v>
      </c>
      <c r="K79" s="37">
        <f t="shared" si="10"/>
        <v>1759.2592592592591</v>
      </c>
      <c r="L79" s="37">
        <f t="shared" si="11"/>
        <v>1900</v>
      </c>
      <c r="M79" s="124"/>
      <c r="N79" s="57"/>
      <c r="O79" s="7"/>
      <c r="P79" s="48" t="e">
        <f t="shared" si="8"/>
        <v>#DIV/0!</v>
      </c>
    </row>
    <row r="80" spans="1:16" ht="12.75" customHeight="1">
      <c r="A80" s="14">
        <v>19</v>
      </c>
      <c r="B80" s="2" t="s">
        <v>222</v>
      </c>
      <c r="C80" s="2" t="s">
        <v>223</v>
      </c>
      <c r="D80" s="2"/>
      <c r="E80" s="8" t="s">
        <v>211</v>
      </c>
      <c r="F80" s="8" t="s">
        <v>249</v>
      </c>
      <c r="G80" s="2" t="s">
        <v>81</v>
      </c>
      <c r="H80" s="2">
        <v>100</v>
      </c>
      <c r="I80" s="37">
        <f t="shared" si="13"/>
        <v>18.51851851851852</v>
      </c>
      <c r="J80" s="34">
        <v>20</v>
      </c>
      <c r="K80" s="37">
        <f t="shared" si="10"/>
        <v>1851.851851851852</v>
      </c>
      <c r="L80" s="37">
        <f t="shared" si="11"/>
        <v>2000</v>
      </c>
      <c r="M80" s="124"/>
      <c r="N80" s="57"/>
      <c r="O80" s="7"/>
      <c r="P80" s="48" t="e">
        <f t="shared" si="8"/>
        <v>#DIV/0!</v>
      </c>
    </row>
    <row r="81" spans="1:16" ht="12.75" customHeight="1">
      <c r="A81" s="14">
        <v>20</v>
      </c>
      <c r="B81" s="2" t="s">
        <v>224</v>
      </c>
      <c r="C81" s="2" t="s">
        <v>225</v>
      </c>
      <c r="D81" s="2"/>
      <c r="E81" s="8"/>
      <c r="F81" s="8"/>
      <c r="G81" s="2" t="s">
        <v>81</v>
      </c>
      <c r="H81" s="2">
        <v>20</v>
      </c>
      <c r="I81" s="37">
        <f t="shared" si="9"/>
        <v>145.83333333333334</v>
      </c>
      <c r="J81" s="34">
        <v>175</v>
      </c>
      <c r="K81" s="37">
        <f t="shared" si="10"/>
        <v>2916.666666666667</v>
      </c>
      <c r="L81" s="37">
        <f t="shared" si="11"/>
        <v>3500</v>
      </c>
      <c r="M81" s="124"/>
      <c r="N81" s="57"/>
      <c r="O81" s="7">
        <v>132</v>
      </c>
      <c r="P81" s="48">
        <f t="shared" si="8"/>
        <v>0.3257575757575757</v>
      </c>
    </row>
    <row r="82" spans="1:16" ht="11.25" customHeight="1">
      <c r="A82" s="14">
        <v>21</v>
      </c>
      <c r="B82" s="2" t="s">
        <v>224</v>
      </c>
      <c r="C82" s="2" t="s">
        <v>226</v>
      </c>
      <c r="D82" s="2"/>
      <c r="E82" s="8" t="s">
        <v>232</v>
      </c>
      <c r="F82" s="8" t="s">
        <v>232</v>
      </c>
      <c r="G82" s="2" t="s">
        <v>81</v>
      </c>
      <c r="H82" s="2">
        <v>1</v>
      </c>
      <c r="I82" s="37">
        <f t="shared" si="9"/>
        <v>87.00000000000001</v>
      </c>
      <c r="J82" s="34">
        <v>104.4</v>
      </c>
      <c r="K82" s="37">
        <f t="shared" si="10"/>
        <v>87.00000000000001</v>
      </c>
      <c r="L82" s="37">
        <f t="shared" si="11"/>
        <v>104.4</v>
      </c>
      <c r="M82" s="124"/>
      <c r="N82" s="57"/>
      <c r="O82" s="7">
        <v>87</v>
      </c>
      <c r="P82" s="48">
        <f t="shared" si="8"/>
        <v>0.19999999999999996</v>
      </c>
    </row>
    <row r="83" spans="1:16" ht="12.75" customHeight="1">
      <c r="A83" s="14">
        <v>22</v>
      </c>
      <c r="B83" s="2" t="s">
        <v>227</v>
      </c>
      <c r="C83" s="2" t="s">
        <v>228</v>
      </c>
      <c r="D83" s="2"/>
      <c r="E83" s="8"/>
      <c r="F83" s="8"/>
      <c r="G83" s="2" t="s">
        <v>81</v>
      </c>
      <c r="H83" s="2">
        <v>1</v>
      </c>
      <c r="I83" s="37">
        <f t="shared" si="9"/>
        <v>26</v>
      </c>
      <c r="J83" s="34">
        <v>31.2</v>
      </c>
      <c r="K83" s="37">
        <f t="shared" si="10"/>
        <v>26</v>
      </c>
      <c r="L83" s="37">
        <f t="shared" si="11"/>
        <v>31.2</v>
      </c>
      <c r="M83" s="124"/>
      <c r="N83" s="57"/>
      <c r="O83" s="7">
        <v>26</v>
      </c>
      <c r="P83" s="48">
        <f t="shared" si="8"/>
        <v>0.19999999999999996</v>
      </c>
    </row>
    <row r="84" spans="1:16" ht="12.75" customHeight="1">
      <c r="A84" s="14">
        <v>23</v>
      </c>
      <c r="B84" s="2" t="s">
        <v>224</v>
      </c>
      <c r="C84" s="2" t="s">
        <v>229</v>
      </c>
      <c r="D84" s="2"/>
      <c r="E84" s="8"/>
      <c r="F84" s="8"/>
      <c r="G84" s="2" t="s">
        <v>81</v>
      </c>
      <c r="H84" s="2">
        <v>4</v>
      </c>
      <c r="I84" s="37">
        <f t="shared" si="9"/>
        <v>53</v>
      </c>
      <c r="J84" s="34">
        <v>63.6</v>
      </c>
      <c r="K84" s="37">
        <f t="shared" si="10"/>
        <v>212</v>
      </c>
      <c r="L84" s="37">
        <f t="shared" si="11"/>
        <v>254.4</v>
      </c>
      <c r="M84" s="124"/>
      <c r="N84" s="57"/>
      <c r="O84" s="7">
        <v>53</v>
      </c>
      <c r="P84" s="48">
        <f t="shared" si="8"/>
        <v>0.19999999999999996</v>
      </c>
    </row>
    <row r="85" spans="1:16" ht="12.75" customHeight="1">
      <c r="A85" s="14">
        <v>24</v>
      </c>
      <c r="B85" s="2" t="s">
        <v>224</v>
      </c>
      <c r="C85" s="2" t="s">
        <v>230</v>
      </c>
      <c r="D85" s="2"/>
      <c r="E85" s="8"/>
      <c r="F85" s="8"/>
      <c r="G85" s="2" t="s">
        <v>81</v>
      </c>
      <c r="H85" s="2">
        <v>5</v>
      </c>
      <c r="I85" s="37">
        <f>J85/1.08</f>
        <v>29.77777777777777</v>
      </c>
      <c r="J85" s="34">
        <v>32.16</v>
      </c>
      <c r="K85" s="37">
        <f t="shared" si="10"/>
        <v>148.88888888888886</v>
      </c>
      <c r="L85" s="37">
        <f t="shared" si="11"/>
        <v>160.79999999999998</v>
      </c>
      <c r="M85" s="125"/>
      <c r="N85" s="57"/>
      <c r="O85" s="7">
        <v>26.8</v>
      </c>
      <c r="P85" s="48">
        <f t="shared" si="8"/>
        <v>0.19999999999999973</v>
      </c>
    </row>
    <row r="86" spans="1:16" s="82" customFormat="1" ht="12.75" customHeight="1">
      <c r="A86" s="75"/>
      <c r="B86" s="76"/>
      <c r="C86" s="76" t="s">
        <v>63</v>
      </c>
      <c r="D86" s="76"/>
      <c r="E86" s="77"/>
      <c r="F86" s="77"/>
      <c r="G86" s="76"/>
      <c r="H86" s="76"/>
      <c r="I86" s="78"/>
      <c r="J86" s="79"/>
      <c r="K86" s="78">
        <f>SUM(K62:K85)</f>
        <v>32893.93518518518</v>
      </c>
      <c r="L86" s="78">
        <f>SUM(L62:L85)</f>
        <v>36424.700000000004</v>
      </c>
      <c r="M86" s="96"/>
      <c r="N86" s="57">
        <v>23561.69</v>
      </c>
      <c r="O86" s="80"/>
      <c r="P86" s="81"/>
    </row>
    <row r="87" spans="1:16" ht="12.75" customHeight="1">
      <c r="A87" s="14"/>
      <c r="B87" s="2"/>
      <c r="C87" s="74" t="s">
        <v>233</v>
      </c>
      <c r="D87" s="2"/>
      <c r="E87" s="8"/>
      <c r="F87" s="8"/>
      <c r="G87" s="2"/>
      <c r="H87" s="2"/>
      <c r="I87" s="37"/>
      <c r="J87" s="34"/>
      <c r="K87" s="37"/>
      <c r="L87" s="37"/>
      <c r="M87" s="95"/>
      <c r="N87" s="57"/>
      <c r="O87" s="7"/>
      <c r="P87" s="48"/>
    </row>
    <row r="88" spans="1:16" ht="12.75" customHeight="1">
      <c r="A88" s="14">
        <v>1</v>
      </c>
      <c r="B88" s="2" t="s">
        <v>234</v>
      </c>
      <c r="C88" s="2" t="s">
        <v>235</v>
      </c>
      <c r="D88" s="2"/>
      <c r="E88" s="8" t="s">
        <v>236</v>
      </c>
      <c r="F88" s="8" t="s">
        <v>236</v>
      </c>
      <c r="G88" s="2" t="s">
        <v>81</v>
      </c>
      <c r="H88" s="2">
        <v>200</v>
      </c>
      <c r="I88" s="37">
        <f t="shared" si="9"/>
        <v>44.16666666666667</v>
      </c>
      <c r="J88" s="34">
        <v>53</v>
      </c>
      <c r="K88" s="37">
        <f t="shared" si="10"/>
        <v>8833.333333333334</v>
      </c>
      <c r="L88" s="37">
        <f t="shared" si="11"/>
        <v>10600</v>
      </c>
      <c r="M88" s="95" t="s">
        <v>240</v>
      </c>
      <c r="N88" s="57"/>
      <c r="O88" s="7">
        <v>46</v>
      </c>
      <c r="P88" s="48">
        <f t="shared" si="8"/>
        <v>0.15217391304347827</v>
      </c>
    </row>
    <row r="89" spans="1:16" s="82" customFormat="1" ht="12.75" customHeight="1">
      <c r="A89" s="75"/>
      <c r="B89" s="76"/>
      <c r="C89" s="76" t="s">
        <v>63</v>
      </c>
      <c r="D89" s="76"/>
      <c r="E89" s="77"/>
      <c r="F89" s="94"/>
      <c r="G89" s="76"/>
      <c r="H89" s="76"/>
      <c r="I89" s="78"/>
      <c r="J89" s="79"/>
      <c r="K89" s="78">
        <f>SUM(K88:K88)</f>
        <v>8833.333333333334</v>
      </c>
      <c r="L89" s="78">
        <f>SUM(L88:L88)</f>
        <v>10600</v>
      </c>
      <c r="M89" s="96"/>
      <c r="N89" s="57">
        <v>9166.67</v>
      </c>
      <c r="O89" s="80"/>
      <c r="P89" s="81"/>
    </row>
    <row r="90" spans="1:16" ht="19.5" customHeight="1">
      <c r="A90" s="10"/>
      <c r="B90" s="9"/>
      <c r="C90" s="2"/>
      <c r="D90" s="7"/>
      <c r="E90" s="45"/>
      <c r="F90" s="45"/>
      <c r="G90" s="7"/>
      <c r="H90" s="7"/>
      <c r="I90" s="35"/>
      <c r="J90" s="35"/>
      <c r="K90" s="84">
        <f>K16+K24+K37+K49+K52+K55+K60+K86+K89</f>
        <v>159086.9351851852</v>
      </c>
      <c r="L90" s="84">
        <f>L16+L24+L37+L49+L52+L55+L60+L86+L89</f>
        <v>178705.30000000002</v>
      </c>
      <c r="M90" s="95"/>
      <c r="O90" s="7"/>
      <c r="P90" s="47"/>
    </row>
    <row r="91" spans="1:11" ht="15.75">
      <c r="A91" s="4" t="s">
        <v>16</v>
      </c>
      <c r="D91" s="12"/>
      <c r="E91" s="12"/>
      <c r="F91" s="12"/>
      <c r="G91" s="12"/>
      <c r="H91" s="12"/>
      <c r="I91" s="36"/>
      <c r="J91" s="36"/>
      <c r="K91" s="58" t="s">
        <v>48</v>
      </c>
    </row>
    <row r="92" spans="1:11" ht="15">
      <c r="A92" s="4" t="s">
        <v>14</v>
      </c>
      <c r="D92" s="12"/>
      <c r="E92" s="12"/>
      <c r="F92" s="12"/>
      <c r="G92" s="12"/>
      <c r="H92" s="12"/>
      <c r="I92" s="36"/>
      <c r="J92" s="36"/>
      <c r="K92" s="54" t="s">
        <v>43</v>
      </c>
    </row>
    <row r="93" ht="15">
      <c r="A93" s="11" t="s">
        <v>42</v>
      </c>
    </row>
    <row r="94" ht="15">
      <c r="A94" s="11" t="s">
        <v>1</v>
      </c>
    </row>
    <row r="95" ht="15">
      <c r="F95" s="55" t="s">
        <v>44</v>
      </c>
    </row>
  </sheetData>
  <mergeCells count="11">
    <mergeCell ref="A9:A11"/>
    <mergeCell ref="B9:B11"/>
    <mergeCell ref="C9:C11"/>
    <mergeCell ref="E9:E11"/>
    <mergeCell ref="D9:D11"/>
    <mergeCell ref="M14:M15"/>
    <mergeCell ref="M18:M23"/>
    <mergeCell ref="M62:M85"/>
    <mergeCell ref="E2:I2"/>
    <mergeCell ref="M9:M11"/>
    <mergeCell ref="F9:F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2021-07-06T14:23:43Z</dcterms:modified>
  <cp:category/>
  <cp:version/>
  <cp:contentType/>
  <cp:contentStatus/>
</cp:coreProperties>
</file>