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192.168.110.2\Dispozitive\+LP ADM 2025\+PROGRAME SPECIALE\oftalmologie repetat 3\"/>
    </mc:Choice>
  </mc:AlternateContent>
  <xr:revisionPtr revIDLastSave="0" documentId="13_ncr:1_{280B9D80-7139-4A38-AC95-871E1E2EB351}" xr6:coauthVersionLast="47" xr6:coauthVersionMax="47" xr10:uidLastSave="{00000000-0000-0000-0000-000000000000}"/>
  <bookViews>
    <workbookView xWindow="28680" yWindow="-120" windowWidth="29040" windowHeight="15840" activeTab="1" xr2:uid="{00000000-000D-0000-FFFF-FFFF00000000}"/>
  </bookViews>
  <sheets>
    <sheet name="garantia" sheetId="2" r:id="rId1"/>
    <sheet name="Sheet1" sheetId="4" r:id="rId2"/>
    <sheet name="documente" sheetId="3" r:id="rId3"/>
  </sheets>
  <definedNames>
    <definedName name="_xlnm._FilterDatabase" localSheetId="0" hidden="1">garantia!$A$2:$K$11</definedName>
    <definedName name="_xlnm._FilterDatabase" localSheetId="1" hidden="1">Sheet1!$A$1:$AD$70</definedName>
    <definedName name="_Hlk112339082" localSheetId="2">documente!$C$14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3" i="4" l="1"/>
  <c r="AG32" i="4"/>
  <c r="J72" i="4" l="1"/>
  <c r="J32" i="4"/>
  <c r="J27" i="4"/>
  <c r="J24" i="4"/>
  <c r="J23" i="4"/>
  <c r="J21" i="4"/>
  <c r="J20" i="4"/>
  <c r="J10" i="4"/>
  <c r="J8" i="4"/>
  <c r="AG8" i="4" s="1"/>
  <c r="J7" i="4"/>
  <c r="J71" i="4"/>
  <c r="AG31" i="4" l="1"/>
  <c r="AG28" i="4"/>
  <c r="AG27" i="4"/>
  <c r="AG26" i="4"/>
  <c r="AG25" i="4"/>
  <c r="AG24" i="4"/>
  <c r="AG23" i="4"/>
  <c r="AG21" i="4"/>
  <c r="AG20" i="4"/>
  <c r="AG18" i="4"/>
  <c r="AG14" i="4"/>
  <c r="AG10" i="4"/>
  <c r="AG9" i="4"/>
  <c r="AG6" i="4"/>
  <c r="AG5" i="4"/>
  <c r="AG4" i="4"/>
  <c r="AG3" i="4"/>
  <c r="AG2" i="4"/>
  <c r="K71" i="4"/>
  <c r="K72" i="4" s="1"/>
  <c r="C30" i="4"/>
  <c r="C29" i="4"/>
  <c r="C22" i="4"/>
  <c r="C19" i="4"/>
  <c r="C17" i="4"/>
  <c r="C16" i="4"/>
  <c r="C15" i="4"/>
  <c r="C13" i="4"/>
  <c r="C12" i="4"/>
  <c r="C11" i="4"/>
  <c r="U30" i="4"/>
  <c r="U29" i="4"/>
  <c r="U22" i="4"/>
  <c r="U19" i="4"/>
  <c r="U17" i="4"/>
  <c r="U16" i="4"/>
  <c r="U15" i="4"/>
  <c r="U13" i="4"/>
  <c r="U12" i="4"/>
  <c r="U11" i="4"/>
  <c r="U1" i="4"/>
  <c r="D4" i="2"/>
  <c r="T30" i="4"/>
  <c r="T26" i="4"/>
  <c r="T17" i="4"/>
  <c r="T16" i="4"/>
  <c r="T15" i="4"/>
  <c r="T13" i="4"/>
  <c r="S30" i="4"/>
  <c r="S26" i="4"/>
  <c r="S17" i="4"/>
  <c r="S16" i="4"/>
  <c r="S15" i="4"/>
  <c r="S13" i="4"/>
  <c r="D3" i="2"/>
  <c r="T29" i="4"/>
  <c r="T25" i="4"/>
  <c r="T22" i="4"/>
  <c r="T19" i="4"/>
  <c r="T12" i="4"/>
  <c r="T11" i="4"/>
  <c r="S29" i="4"/>
  <c r="S25" i="4"/>
  <c r="S22" i="4"/>
  <c r="S19" i="4"/>
  <c r="S12" i="4"/>
  <c r="S11" i="4"/>
  <c r="L30" i="4"/>
  <c r="L29" i="4"/>
  <c r="L26" i="4"/>
  <c r="L25" i="4"/>
  <c r="L22" i="4"/>
  <c r="L19" i="4"/>
  <c r="L17" i="4"/>
  <c r="L16" i="4"/>
  <c r="L15" i="4"/>
  <c r="L13" i="4"/>
  <c r="L12" i="4"/>
  <c r="L11" i="4"/>
  <c r="E14" i="2" l="1"/>
  <c r="E11" i="2"/>
  <c r="AG7" i="4"/>
</calcChain>
</file>

<file path=xl/sharedStrings.xml><?xml version="1.0" encoding="utf-8"?>
<sst xmlns="http://schemas.openxmlformats.org/spreadsheetml/2006/main" count="381" uniqueCount="194">
  <si>
    <t>Nr d/o</t>
  </si>
  <si>
    <t>OE</t>
  </si>
  <si>
    <t>∑ ofertei F3.1</t>
  </si>
  <si>
    <t xml:space="preserve">∑ garantiei </t>
  </si>
  <si>
    <t>TIP G/B</t>
  </si>
  <si>
    <t>data tr</t>
  </si>
  <si>
    <t>TERMEN G/B</t>
  </si>
  <si>
    <t>CONFORMĂ</t>
  </si>
  <si>
    <t>Deschiderea</t>
  </si>
  <si>
    <t>Valabil oferta (zile)</t>
  </si>
  <si>
    <t>Val G/B</t>
  </si>
  <si>
    <t>DUAE</t>
  </si>
  <si>
    <t>Certificat de atribuire a contului bancar</t>
  </si>
  <si>
    <t>Comentarii</t>
  </si>
  <si>
    <t>Garanţia pentru ofertă</t>
  </si>
  <si>
    <t>Cererea de participare</t>
  </si>
  <si>
    <t>Declarație de la ofertant</t>
  </si>
  <si>
    <t>DA</t>
  </si>
  <si>
    <t>Cerințe de calificare obligatorii</t>
  </si>
  <si>
    <t>eliberat de banca deținătoare de cont –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actul/documentul de împuternicire;</t>
  </si>
  <si>
    <t>Dovada înregistrării persoanei juridice, în conformitate cu prevederile legale din țară în care ofertantul este stabilit</t>
  </si>
  <si>
    <t>Certificat/decizie de înregistrare a întreprinderii/extras din Registrul de Stat al persoanelor juridice; Lista fondatorilor operatorilor economici (numele, prenumele, codul personal Operatorul economic nerezident va prezenta documente din ţara de origine care dovedesc forma de înregistrare/atestare ori apartenența din punct de vedere profesional copie-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actul/documentul de împuternicire;</t>
  </si>
  <si>
    <t xml:space="preserve">Documente confirmatoare a specificațiilor tehnice </t>
  </si>
  <si>
    <r>
      <t xml:space="preserve">original -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actul/documentul de împuternicire; </t>
    </r>
    <r>
      <rPr>
        <i/>
        <sz val="10"/>
        <rFont val="Times New Roman"/>
        <family val="1"/>
        <charset val="204"/>
      </rPr>
      <t>Conform anexei nr. 7 din Documentația Standard aprobată prin Ordinul Ministerului Finanțelor nr. 115 din 15.09.2021.</t>
    </r>
  </si>
  <si>
    <r>
      <t>original –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 documentul de împuternicire; .</t>
    </r>
    <r>
      <rPr>
        <i/>
        <sz val="10"/>
        <rFont val="Times New Roman"/>
        <family val="1"/>
        <charset val="204"/>
      </rPr>
      <t>Notă: prezentarea oricărui alt formular de DUAE decât cel atașat la procedură sau completat neconform constituie temei de descalificare a operatorilor economici.</t>
    </r>
  </si>
  <si>
    <r>
      <t xml:space="preserve">- original -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actul/documentul de împuternicire;. </t>
    </r>
    <r>
      <rPr>
        <i/>
        <sz val="10"/>
        <rFont val="Times New Roman"/>
        <family val="1"/>
        <charset val="204"/>
      </rPr>
      <t>Conform anexei nr. 8 din Documentația Standard aprobată prin Ordinul Ministerului Finanțelor nr. 115 din 15.09.2021</t>
    </r>
  </si>
  <si>
    <t>specificația tehnică ofertată</t>
  </si>
  <si>
    <t>Înregistrare AMDM</t>
  </si>
  <si>
    <t xml:space="preserve">                                   </t>
  </si>
  <si>
    <t>Corespunderea cu cerințele de calificare</t>
  </si>
  <si>
    <t>Corespunderea cu specificațiile tehnice</t>
  </si>
  <si>
    <t>valoarea estimativă</t>
  </si>
  <si>
    <t>specificația tehnică deplină solicitată</t>
  </si>
  <si>
    <t>denumire lot</t>
  </si>
  <si>
    <t>U/m</t>
  </si>
  <si>
    <t>ofertant</t>
  </si>
  <si>
    <t>preț unitar cu TVA</t>
  </si>
  <si>
    <t>Suma fără TVA</t>
  </si>
  <si>
    <t>Suma cu TVA</t>
  </si>
  <si>
    <t>Model/codul produsului</t>
  </si>
  <si>
    <t xml:space="preserve">producător </t>
  </si>
  <si>
    <t>Țară de origine</t>
  </si>
  <si>
    <t>cantitatea sol</t>
  </si>
  <si>
    <t>cantitatea ofertată</t>
  </si>
  <si>
    <t>Nr. lot</t>
  </si>
  <si>
    <t>Declaraţie privind valabilitatea ofertei (160 de zile)</t>
  </si>
  <si>
    <t>Situația financiară</t>
  </si>
  <si>
    <t>Ultimul raport financiar/situația financiară – Copie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actul/documentul de împuternicire;</t>
  </si>
  <si>
    <t>+</t>
  </si>
  <si>
    <t xml:space="preserve">Îndeplinirea de către operatorii economici ofertanți a obligațiilor de plată a impozitelor, taxelor şi contribuțiilor de asigurări sociale (în conformitate cu prevederile legale în vigoare în Republica Moldova sau în țara în care este stabilit ofertantul) va fi verificată de către autoritatea contractantă prin intermediul resursei informaționale a Serviciului Fiscal de Stat. Dacă acest lucru nu va fi posibil, operatorul economic ofertant va prezenta certificat (sau documentul analogic, în conformitate cu modelul stabilit de autoritățile competente din străinătate) care să demonstreze că ofertantul şi-a îndeplinit obligațiile de plată a impozitelor, taxelor şi contribuțiilor de asigurări sociale în conformitate cu prevederile legale în vigoare în Republica Moldova sau în ţara în care este stabilit.”
Notă! Se vor lua în calcul prevederile Codului fiscal privind cuantumul sumei neachitate a obligațiilor fiscale care se consideră restanță față de bugetul public național.
</t>
  </si>
  <si>
    <t>Lipsa restanțelor față de bugetul public național</t>
  </si>
  <si>
    <t xml:space="preserve">cu privire la Termenul de valabilitate restant (la momentul livrării) va constitui nu mai puțin de 80% din termenul total al produsului - Original -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actul/documentul de împuternicire,  </t>
  </si>
  <si>
    <t>valoarea din sistem</t>
  </si>
  <si>
    <t>Modul de elaborare a Specificației tehnice</t>
  </si>
  <si>
    <t xml:space="preserve">original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actul/documentul de împuternicire; Conform anexei nr. 22 din Documentația Standard aprobată prin Ordinul Ministerului Finanțelor nr. 115 din 15.09.2021
Notă: In oferta ,,formularul specificațiilor tehnice” se va indica obligatoriu codul produsului oferit, inclusiv, a tuturor accesoriilor, pozițiilor, pentru a putea fi identificat conform catalogului prezentat.  În caz contrar oferta va fi respinsă.
ATENȚIE: In oferta ,,formularul specificațiilor tehnice” operatorul economic este obligat să completeze specificația tehnică ofertată,  detaliată cu indicarea tuturor parametrilor:                                                      
- pentru parametrii tehnici măsurabili se va indica exact parametru cu trimiterea la pagina din catalog; 
- pentru parametrii tehnici nemăsurabili se va indica parametru cu trimiterea la pagina din catalog. (de exemplu s-a solicitat număr de elemente ≥192 de oferit parametru exact 194  elemente pagina 19; solicitat -  imagine în timp real -  oferit imagine în timp real pagina 11). 
  În cazul indicării specificației tehnice incomplete, doar a sintagmei ,,da”, doar trimiterea la pagina din catalog, copierea specificației tehnice solicitate de autoritatea contractantă, neindicarea expresă a parametrilor ofertați, divergențe dintre specificația tehnică propusă și catalogul atașat- atrage după sine respingerea ofertei
NOTĂ:
Prezentarea mostrele de produs în termen de 10 zile de la solicitarea autorității contractante în sensul examinării și efectuării analizei acestora prin prisma prevederilor art. 37 alin. (1) și (4) al Legii nr. 131/2015 privind achizițiile publice.  
Această cerință de prezentare a mostrelor de produs constituie tocmai propunerea tehnică, având rolul de a confirma caracteristicile pe care ofertanții le menționează în specificațiile tehnice ofertate, or rolul ofertei nu este de asumare a prevederilor caietului de sarcini, ci de dovedire a modului în care corespunde cu acesta.
Mostrele de produs vor fi prezentate pentru testare clinică sau de laborator (după caz), în vederea determinării conformității acestora cu cerințele din documentația de atribuire (întru demonstrarea îndeplinirii cerințelor minime obligatorii, de natură tehnică, solicitate în caietul de sarcini).
Mostrele de produs vor reprezenta exact produsul final care urmează să facă obiectul viitorului contract.
Mostrele de produs care nu corespund cerințelor expuse în documentația de atribuire, va constitui temei de respingerea ofertei, conform art.  69 alin. (6) lit. b) din Legea nr. 131/2015 privind achizițiile publice. 
Conformitatea specificațiilor tehnice ofertate vor fi determinate în cumul cu mostra de produs. 
Mostrele de produs vor fi evaluate de către comisie/laborator, concluziile cărora consemnându-se în procesul-verbal  și în decizia grupului de lucru.
Corespunderea Mostrele de produs se apreciază potrivit formulei „corespunde/nu corespunde”, iar fiind selectată metoda de „testare clinică”, relatarea oficială asupra rezultatelor testării, are loc prin scrisorile beneficiarilor finali, ce vor fi considerate drept probe.
Corespunderea Mostrelor de produs se apreciază potrivit formulei „corespunde/nu corespunde”, iar fiind selectată metoda de ,,testare de laborator” relatarea oficială asupra rezultatelor testării, are loc prin raportul de testare, ce va fi considerat drept probă.
Scopul mostrelor de produs nu este numai de a fi
comparate cu specificațiile tehnice ofertate și cerințele caietului de sarcini, ci și de a fi păstrate pentru comparare cu produsele care vor fi livrate de către ofertantul câștigător, după caz.
</t>
  </si>
  <si>
    <t>Modul de elaborare a Specificației de preț</t>
  </si>
  <si>
    <t xml:space="preserve">original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actul/documentul de împuternicire; Conform anexei nr. 23 din Documentația Standard aprobată prin Ordinul Ministerului Finanțelor nr. 115 din 15.09.2021
Notă: Operatorul economic va fi respins din cadrul procedurii de atribuire  în cazul în care nu va încărca în SIA RSAP (Mtender) oferta pentru loturile care sunt indicate în formularul specificațiilor de preț.
</t>
  </si>
  <si>
    <t xml:space="preserve">2% din valoarea ofertată aferentă cantității minime prevăzute în cuprinsul documentației de atribuire, estimate a se achiziționa pe întreaga durată a acorduluicadru, fără taxa pe valoarea adăugată., -În cazul în care garanției bancare urmează a fi prezentată în original conform anexei nr. 9 din Documentația Standard aprobată prin Ordinul Ministerului Finanțelor nr. 115 din 15.09.2021, valabilă 160 zile, - de: 2% din valoarea ofertată aferentă cantității minime prevăzute în cuprinsul documentației de atribuire, estimate a se achiziționa pe întreaga durată a acorduluicadru, fără taxa pe valoarea adăugată., TVA. Dacă este semnată olograf de către bancă se va prezenta în original la sediu CAPCS după în termen de 72 de ore de la data limită de depunere a ofertelor.
- În cazul garanției pentru ofertă sub formă de transfer bancar, operatorul economic va prezenta ordinul de plată cu confirmarea de către bancă a executării plății până la termenul limită de depunere a ofertei.  copie confirmat prin aplicarea semnăturii electronice de către administratorul companiei indicat  în Extrasul Registrului de Stat al persoanelor juridice sau de către persoana împuternicită atât și în cazul delegării sau împuternicirii persoanei,  la ofertă se anexează actul/documentul de împuternicire;; Notă: Termenul de valabilitate a ofertelor (160 de zile) se va calcula din data termenului limită de depunere a ofertelor. 
</t>
  </si>
  <si>
    <t>Prezentarea eșantioane (mostre) în termen de 10 zile de la solicitarea autorității contractante în sensul prevederilor Legii nr. 131/2015 privind achizițiile publice, examinarea mostrelor, presupune efectuarea analizei acestora prin prisma prevederilor art. 17 și, implicit, art. 22 alin. (1) lit. e) din Legea menționată</t>
  </si>
  <si>
    <t xml:space="preserve">Eșantioane (mostre)  vor fi prezentate în 2 bucăți- în termen de 10 zile de la solicitarea autorității contractante, într-o  cutie pe care se va indica denumirea  operatorului economic și numărul procedurii de achiziție publică. Se va prezenta lista mostrelor incluse în cutie și numărul de lot al acestora cu scrisoare de însoțire semnată. Pe fiecare produs (mostră) în parte va fi indicat numărul lotului și denumirea operatorului economic. 
Eșantioane (mostre)  vor fi prezentate pentru verificarea conformității documentelor ofertei tehnice cu realitatea.
Mostrele vor fi ambalate și etichetate conform prevederilor HG 702/703/704 din 2018.
Obligatoriu vor fi indicate pe ambalaj mostrele date de identitate precum: denumirea, modelul articolului, producătorul, țara producerii, numărul lotului, seria, termenii de valabilitate, condițiile de sterilizare și păstrare ale produsului. Informația indicată pe ambalaj trebuie să coincidă în mod obligatoriu cu eticheta produsului.
Notă: Neprezentarea Eșantioane (mostre) va constitui temei de descalificare a ofertei sau prezentarea pentru un alt model.
Mostrele necorespunzătoare generează declararea ofertei ca fiind  neconformă.
</t>
  </si>
  <si>
    <t>Documente confirmatoare (prospecte) și documente tehnice de confirmare a specificațiilor prezentate, lista accesoriilor echipamentului oferit de la producător – copie - confirmată prin aplicarea semnăturii electronice de către administratorul companiei indicat  în Extrasul Registrului de Stat al persoanelor juridice sau de către persoana împuternicită atât și în cazul delegării sau împuternicirii persoanei, la ofertă se anexează actul/documentul de împuternicire; Catalogul producătorului/prospecte/documente tehnice, cu indicarea/marcarea numărului de referința/modelul articolului atribuit numărului de lot oferit și a parametrilor tehnici solicitați în documentația de atribuire.</t>
  </si>
  <si>
    <t>Mod de demonstrare a îndeplinirii criteriului/cerinței</t>
  </si>
  <si>
    <t>Criteriile de calificare și de selecție</t>
  </si>
  <si>
    <t>preț estimat</t>
  </si>
  <si>
    <t>preț unitar fără TVA 2025</t>
  </si>
  <si>
    <t>pret AC</t>
  </si>
  <si>
    <t xml:space="preserve"> ocds-b3wdp1-MD-1743003236181</t>
  </si>
  <si>
    <t>USA</t>
  </si>
  <si>
    <t>corespunde</t>
  </si>
  <si>
    <t>Dovada înregistrării dispozitivelor medicale în Registrul de Stat al Dispozitivelor Medicale</t>
  </si>
  <si>
    <t xml:space="preserve">Înregistrarea dispozitivelor medicale în Registrul de Stat al Dispozitivelor Medicale, 
Notă: 
Vor fi atribuite doar Dispozitivelor Medicale înregistrate în Registrul de Stat al Dispozitivelor Medicale.
</t>
  </si>
  <si>
    <t>Benzi de silicon</t>
  </si>
  <si>
    <t>Tub de silicon pentru fixarea benzii de silicon</t>
  </si>
  <si>
    <t>Tub de silicon</t>
  </si>
  <si>
    <t>Butelie de gas C3F8 pentru uz intraocular</t>
  </si>
  <si>
    <t>Butelie de gas SF6 pentru uz intraocular</t>
  </si>
  <si>
    <t>Câmpuri operatorii pentru chirurgia globului ocular 6x4 cm, SMS</t>
  </si>
  <si>
    <t>Canula cu vârf moale la polisare 25G</t>
  </si>
  <si>
    <t>Canula cu vârf moale la polisare 27G</t>
  </si>
  <si>
    <t>Canula getabila 27G, dreapta</t>
  </si>
  <si>
    <t>Canula oftalmic getabil pentru polisarea capsulei cristalinului</t>
  </si>
  <si>
    <t>Cartridj  p/u operatii oftalmologice compatibil cu aparatul ALCON INFINITI</t>
  </si>
  <si>
    <t xml:space="preserve">Chandelier compatibil cu Alcon Constellation 25G </t>
  </si>
  <si>
    <t>Cristalin artificial camera posterioară foldabil, monobloc, cu patru piciorușe cu injector și cartuș inclus</t>
  </si>
  <si>
    <t>Bucată</t>
  </si>
  <si>
    <t>Bucata</t>
  </si>
  <si>
    <t>Mililitru</t>
  </si>
  <si>
    <t>flacon</t>
  </si>
  <si>
    <t>Benzi de silicon pentru chirurgia dezlipirii de retina,  circlaj 2 mm latimea, steril (echivalent G-34620 Geuder)</t>
  </si>
  <si>
    <t>1) Tub de silicon pentru fixarea benzii de silicon (sleeve); 2)  Diametru 2,0 - 2,1  x  0,75 - 1,0 mm; 3)steril; 4) Din silicon; (echivalent G-34642 Geuder)</t>
  </si>
  <si>
    <t>1) Tub de silicon pentru intubare nazolacrimala; 2)  Ø 0.94 mm silicon tube/ 53mm &amp; 0.8 mmØ metallic probe - 53 mm; / + inca un  Ø 1,18mm silicon tube / 40 mm long &amp; 0.7mm Ø  metallic probe</t>
  </si>
  <si>
    <t>Butelie de gas expansiv C3F8 pentru uz intraocular pentru tamponada retinei, volum 30-40 ml</t>
  </si>
  <si>
    <t>Butelie de gas expansiv SF6 pentru uz intraocular pentru tamponada retinei, volum 30-40 ml</t>
  </si>
  <si>
    <t>Canula cu vârf moale la polisare 25 G, angulata la 7-8 mm de la varf, 50 mm, steril, Pentru lustruirea și curățarea cortexului rezidual din punga capsulară în pregătirea pentru introducerea lentilei intraoculare.</t>
  </si>
  <si>
    <t>Canula cu vârf moale la polisare 27 G, angulata la 7-10 mm de la varf, 40 mm, steril, Pentru lustruirea și curățarea cortexului rezidual din punga capsulară în pregătirea pentru introducerea lentilei intraoculare.</t>
  </si>
  <si>
    <t xml:space="preserve">Canula viscoelastic 27 G , dreapta, soft tip (virf de silicon) . Vârfuri flexibile din silicon cu flux mare, care oferă acces blând la retină. 
</t>
  </si>
  <si>
    <t xml:space="preserve">Canula oftalmic getabil pentru polisarea capsulei cristalinului - Kratz- 23 G, angulata la 8-9 mm de la varf, 60 mm, cu orificiu din partea superioara, steril, bent. </t>
  </si>
  <si>
    <t>cartridj III D p/u aparatul  ALCON INFINITI</t>
  </si>
  <si>
    <t xml:space="preserve">Chandelier compatibil cu Alcon Constellation, 25 G, Include trocar/canula, Permite ajustarea nivelului de iluminare, Steril </t>
  </si>
  <si>
    <t>Optic biconvex, 7,0 mm, haptica 12,5 mm.  Angulatia hapticelor: 5° Indice de refracție: 1,49. Constanta A: metoda biometrică 118,8. Gama dioptrica: +10D - +30D. Se accepta oferta unui spectru mai larg de dioptrii.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t>
  </si>
  <si>
    <t xml:space="preserve">Foarfece endooculare 25 G cu tăiere verticala, mobila partea proximala, steril
</t>
  </si>
  <si>
    <t>Implant oftalmic biocompatibil, sistemul de drenaj, lungimea 2,64mm.
Diametrul lumenului 50 μm, diametrul extern 0,4mm;</t>
  </si>
  <si>
    <t>Marcher chirurgical (carioca pentru marcare în chirurgia oftalmică, fiecare ambalată sterilă) cu vârf Tip Ultra fin (0,5 mm)</t>
  </si>
  <si>
    <t xml:space="preserve">sol. perfluorocarbon sterila, preincarcata in seringa de 7 ml. </t>
  </si>
  <si>
    <t xml:space="preserve">Piesa pentru vitrectomie anterioara compatibil cu Constellation Vision System 1)Sterila; 2) Unica folosinta; 3) 23GA; </t>
  </si>
  <si>
    <t xml:space="preserve">Ulei de silicon 1300 cSt (densitatea relativa 0,96-0,98 g/cm3), in seringa preincarcata sterila de 10 ml
</t>
  </si>
  <si>
    <t>Hydroxypropyl methylcellulose 2%  -  soluție viscoelastică  oftalmica, transparentă, isotona, apirogena, flacon de 5 ml.  Sterilă. Viscozitatea NLT 4500-5500 cPs</t>
  </si>
  <si>
    <t>Canula discizor, 23G, angulata, sterila</t>
  </si>
  <si>
    <t>Ocluzor rigid nesteril, transparent, opt orificii</t>
  </si>
  <si>
    <t>Câmpuri operatorii pentru chirurgia globului ocular (câmp operator de unica folosință, steril, dimensiune 102x122 cm (+/- 2 cm), Material SMS, cu punga de colectare a fluidelor, cu apertura ovală (suprafata de lucru) cu dimensiunea 6x4 cm, acoperita integral cu pelicula adezivă.</t>
  </si>
  <si>
    <t>Canula pentru polisare capsula si aspirare cortex, getabila, 21-23G, angulat la 8-9 mm , cu port superior 0.4 mm, cu virf rotunjit, sterila</t>
  </si>
  <si>
    <t>Tetis International Co. SRL</t>
  </si>
  <si>
    <t>Lensess Grup SRL</t>
  </si>
  <si>
    <t>fără ofertă</t>
  </si>
  <si>
    <t xml:space="preserve">MONARC
H III "D"
CARTRID
GE
</t>
  </si>
  <si>
    <t>Alcon</t>
  </si>
  <si>
    <t xml:space="preserve">cartridj III D p/u aparatul ALCON
INFINITI
</t>
  </si>
  <si>
    <t>CHANDEL
IER,25
GA,W/RFI
D</t>
  </si>
  <si>
    <t xml:space="preserve">Chandelier compatibil cu Alcon
Constellation, 25 G, Include
trocar/canula, Permite ajustarea
nivelului de iluminare, Steril </t>
  </si>
  <si>
    <t xml:space="preserve">8065751577; DM000324160
</t>
  </si>
  <si>
    <t>EXPRESS
GLAUCO
MA
FILTRATI
ON</t>
  </si>
  <si>
    <t>24053;DM000654153</t>
  </si>
  <si>
    <t>Lentila
SN6ATx</t>
  </si>
  <si>
    <t>Cristalin artificial camera posterioara, fixare, foramen in haptica</t>
  </si>
  <si>
    <t>Cristalin artificial camera posterioare, foldabil, cu 4 puncte de fixare. Cartuș inclus.</t>
  </si>
  <si>
    <t>Cristalin artificial, forma S, foldabil, preincarcat</t>
  </si>
  <si>
    <t>Foarfece endooculare cu tăiere vertical</t>
  </si>
  <si>
    <t>Implant pentru chirurgia filtranta a glaucomului</t>
  </si>
  <si>
    <t>Marcher chirurgical</t>
  </si>
  <si>
    <t xml:space="preserve">Perfluoro-decalin </t>
  </si>
  <si>
    <t>Piesa pentru vitrectomie anterioara compatibil cu Constellation Vision System</t>
  </si>
  <si>
    <t>Ulei de Silicon 1300 cSt</t>
  </si>
  <si>
    <t>Viscoelastic methylcelluloza 2%, 5 ml</t>
  </si>
  <si>
    <t>Cristalin multifocal toric (S forma).</t>
  </si>
  <si>
    <t xml:space="preserve">cristalin artificial forma 4 picioruse preincarcat </t>
  </si>
  <si>
    <t>Canula discizor 23G (cistotom)</t>
  </si>
  <si>
    <t>Ocluzor rigid (pansament ocular rigid)</t>
  </si>
  <si>
    <t>Cristalin multifocal, toric</t>
  </si>
  <si>
    <t>Cristalin preincarcat</t>
  </si>
  <si>
    <t>Canula polisher, getabila 21-23G (capsule polisher)</t>
  </si>
  <si>
    <t xml:space="preserve">Implant pentru chirurgia filtranta a
glaucomului, steril Acrysof Cataract
Total catalog p.66
</t>
  </si>
  <si>
    <t>8065751561;DM000337041</t>
  </si>
  <si>
    <t>Piesa pentru vitrectomie anterioara compatibil cu Constellation Vision System 1)Sterila; 2) Unica folosinta; 3) 23GA;</t>
  </si>
  <si>
    <t>Assy, Ship,
Anterior
UltraVit 23
GA,
5000 CPM</t>
  </si>
  <si>
    <t>DM0000015xxx</t>
  </si>
  <si>
    <t>Lentila i/o
TFNT20-60</t>
  </si>
  <si>
    <t>DM00039068x</t>
  </si>
  <si>
    <t>bancara</t>
  </si>
  <si>
    <t>Akreos
AO
AO60PLC</t>
  </si>
  <si>
    <t>Bausch&amp;
Lomb</t>
  </si>
  <si>
    <t>SUA</t>
  </si>
  <si>
    <t>BUNNY
LENS AF
EASY</t>
  </si>
  <si>
    <t>HANITA
LENSES
R.C.A
LTD</t>
  </si>
  <si>
    <t>Israel</t>
  </si>
  <si>
    <t>DM000558850</t>
  </si>
  <si>
    <t>DM000322508</t>
  </si>
  <si>
    <t>BUNNY LENS AF EASY</t>
  </si>
  <si>
    <t xml:space="preserve">Pe suport, acrilic hydrofil, monofocal, asferic,
optica 6,0mm, haptica 11.0 la lentile de la
10,0D-11.5mm mai mici de 9,0 D, margina
posterioara patrat la 360 °, UV filtru, indice de
refracție: 1,46: A -constanta 118.5 (emersia),
Gama dioptrică - -5,0D....+ 40,0D; pasul 0,5D
la LIO de la + 8,5D pînă la +30,0D, restul LIO
cu pasul 1,0D; pentru implantarea în sac
cristalinian sau în sulcus. Injector unica
folosința compatibil cu cristalinul pentru
incizia până la 2.4mm cu bagheta de ajustare,
cartuș în plan.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</si>
  <si>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SEELENS
HP EASY</t>
  </si>
  <si>
    <t>DM000322528</t>
  </si>
  <si>
    <t xml:space="preserve">877PAY </t>
  </si>
  <si>
    <t xml:space="preserve">MEDICO
NTUR
MEDICAL
ENGINEE
RING
LTD.
</t>
  </si>
  <si>
    <t>Ungaria</t>
  </si>
  <si>
    <t xml:space="preserve">DM000362900
</t>
  </si>
  <si>
    <t>tr</t>
  </si>
  <si>
    <t>ocds-b3wdp1-MD-1743775757975</t>
  </si>
  <si>
    <t>8065977763; DM000819230</t>
  </si>
  <si>
    <t>corespunde conform catalogului</t>
  </si>
  <si>
    <t xml:space="preserve"> Cu o putere de adaugare pentru vedere intermediara de +2.17D si vedere la aproape de +3.25D.  Este cu codul TFNT00</t>
  </si>
  <si>
    <r>
      <t xml:space="preserve">Cristalin multifocal, toric, pliabil, material copolimer, acrilat metacrilat, hidrofob, cu filtru pentru UV si lumina albastra. Optic biconvex, asferic cu zona difractiva de 4.5 mm. </t>
    </r>
    <r>
      <rPr>
        <sz val="11"/>
        <color rgb="FFFF0000"/>
        <rFont val="Times New Roman"/>
        <family val="1"/>
        <charset val="204"/>
      </rPr>
      <t>Partea optica cu diametrul de 6.0 mm, haptica 13.0 mm, angulatia hapticelor 0 grade.</t>
    </r>
    <r>
      <rPr>
        <sz val="11"/>
        <color theme="1"/>
        <rFont val="Times New Roman"/>
        <family val="1"/>
        <charset val="204"/>
      </rPr>
      <t xml:space="preserve"> </t>
    </r>
    <r>
      <rPr>
        <sz val="11"/>
        <color rgb="FFFF0000"/>
        <rFont val="Times New Roman"/>
        <family val="1"/>
        <charset val="204"/>
      </rPr>
      <t xml:space="preserve">Indice de refractie 1.55. </t>
    </r>
    <r>
      <rPr>
        <sz val="11"/>
        <color theme="1"/>
        <rFont val="Times New Roman"/>
        <family val="1"/>
        <charset val="204"/>
      </rPr>
      <t xml:space="preserve">Constanta </t>
    </r>
    <r>
      <rPr>
        <sz val="11"/>
        <color rgb="FFFF0000"/>
        <rFont val="Times New Roman"/>
        <family val="1"/>
        <charset val="204"/>
      </rPr>
      <t>A: metoda biometrica - 118.7, metoda prin imersie - 119.1. Gama dioptrica +6.0...+34.0D. Pasul 0.5D pentru gama dioptrica +6.0...+30.0D, pasul +1.0D pentru gama dioptrica +31.0...+34.0D</t>
    </r>
    <r>
      <rPr>
        <sz val="11"/>
        <color theme="1"/>
        <rFont val="Times New Roman"/>
        <family val="1"/>
        <charset val="204"/>
      </rPr>
      <t>. Cu o putere de adaugare pentru vedere intermediara d</t>
    </r>
    <r>
      <rPr>
        <sz val="11"/>
        <color rgb="FFFF0000"/>
        <rFont val="Times New Roman"/>
        <family val="1"/>
        <charset val="204"/>
      </rPr>
      <t>e +2.17D si vedere la aproape de +3.25D.</t>
    </r>
    <r>
      <rPr>
        <sz val="11"/>
        <color theme="1"/>
        <rFont val="Times New Roman"/>
        <family val="1"/>
        <charset val="204"/>
      </rPr>
      <t xml:space="preserve"> Cilindru 1D-3,75D </t>
    </r>
  </si>
  <si>
    <r>
      <t xml:space="preserve">Cristalin multifocal, pliabil, material copolimer, acrilat metacrilat, hidrofob, cu filtru pentru UV si lumina albastra. Optic biconvex, asferic cu zona difractiva de 4.5 mm.. </t>
    </r>
    <r>
      <rPr>
        <sz val="11"/>
        <color rgb="FFFF0000"/>
        <rFont val="Times New Roman"/>
        <family val="1"/>
        <charset val="204"/>
      </rPr>
      <t>Partea optica cu diametrul de 6.0 mm,</t>
    </r>
    <r>
      <rPr>
        <sz val="11"/>
        <color theme="1"/>
        <rFont val="Times New Roman"/>
        <family val="1"/>
        <charset val="204"/>
      </rPr>
      <t xml:space="preserve"> </t>
    </r>
    <r>
      <rPr>
        <sz val="11"/>
        <color rgb="FFFF0000"/>
        <rFont val="Times New Roman"/>
        <family val="1"/>
        <charset val="204"/>
      </rPr>
      <t>haptica 13.0 mm, angulatia hapticelor 0 grade. Indice de refractie 1.55</t>
    </r>
    <r>
      <rPr>
        <sz val="11"/>
        <color theme="1"/>
        <rFont val="Times New Roman"/>
        <family val="1"/>
        <charset val="204"/>
      </rPr>
      <t xml:space="preserve">. </t>
    </r>
    <r>
      <rPr>
        <sz val="11"/>
        <color rgb="FFFF0000"/>
        <rFont val="Times New Roman"/>
        <family val="1"/>
        <charset val="204"/>
      </rPr>
      <t>Constanta A: metoda biometrica - 118.7, metoda prin imersie - 119.0. Gama dioptrica +6.0...+34.0D</t>
    </r>
    <r>
      <rPr>
        <sz val="11"/>
        <color theme="1"/>
        <rFont val="Times New Roman"/>
        <family val="1"/>
        <charset val="204"/>
      </rPr>
      <t>. Pa</t>
    </r>
    <r>
      <rPr>
        <sz val="11"/>
        <color rgb="FFFF0000"/>
        <rFont val="Times New Roman"/>
        <family val="1"/>
        <charset val="204"/>
      </rPr>
      <t xml:space="preserve">sul 0.5D pentru gama dioptrica +6.0...+30.0D, pasul +0.5...+1.0D pentru gama dioptrica +31.0...+34.0D. </t>
    </r>
    <r>
      <rPr>
        <sz val="11"/>
        <color theme="1"/>
        <rFont val="Times New Roman"/>
        <family val="1"/>
        <charset val="204"/>
      </rPr>
      <t xml:space="preserve">Cu o putere de adaugare pentru vedere intermediara de +2.17D si vedere la aproape de +3.25D.  </t>
    </r>
    <r>
      <rPr>
        <sz val="11"/>
        <color rgb="FFFF0000"/>
        <rFont val="Times New Roman"/>
        <family val="1"/>
        <charset val="204"/>
      </rPr>
      <t>Cilindru de la 1,5D la 6,0D cu pasul 0,75D</t>
    </r>
    <r>
      <rPr>
        <sz val="11"/>
        <color theme="1"/>
        <rFont val="Times New Roman"/>
        <family val="1"/>
        <charset val="204"/>
      </rPr>
      <t xml:space="preserve">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r>
  </si>
  <si>
    <r>
      <t xml:space="preserve">Cristalin multifocal, pliabil, material copolimer, acrilat metacrilat,
hidrofob, cu filtru pentru UV si lumina albastra. </t>
    </r>
    <r>
      <rPr>
        <b/>
        <sz val="11"/>
        <color rgb="FF7030A0"/>
        <rFont val="Times New Roman"/>
        <family val="1"/>
        <charset val="204"/>
      </rPr>
      <t>Optic biconvex,
asferic cu zona difractiva de 4.5 mm..</t>
    </r>
    <r>
      <rPr>
        <sz val="11"/>
        <color indexed="8"/>
        <rFont val="Times New Roman"/>
        <family val="1"/>
        <charset val="204"/>
      </rPr>
      <t xml:space="preserve">
</t>
    </r>
    <r>
      <rPr>
        <sz val="11"/>
        <color rgb="FFFF0000"/>
        <rFont val="Times New Roman"/>
        <family val="1"/>
        <charset val="204"/>
      </rPr>
      <t xml:space="preserve">Partea optica cu diametrul de 6.0 mm, haptica 13.0 mm, angulatia
hapticelor 0 grade. </t>
    </r>
    <r>
      <rPr>
        <sz val="11"/>
        <color indexed="8"/>
        <rFont val="Times New Roman"/>
        <family val="1"/>
        <charset val="204"/>
      </rPr>
      <t>Indice de refractie 1.55. Constanta A: metoda
biometrica - 118.7, metoda prin imersie - 119.1. Gama dioptrica
+6.0...+34.0D. Pasul 0.5D pentru gama dioptrica +6.0...+30.0D, pasul +0.5...+1.0D pentru gama dioptrica +31.0...+34.0D. Cu o putere de adaugare pentru vedere intermediara de +2.17D si vedere la aproape de +3.25D. Cilindru de la 1,5D la 6,0D cu pasul 0,75D
 *Termenul/termenele de sterilitate a pseudofacului cât și a
cartușului/injectorului să fie indicatpe ambalaj (sterile minim 24 luni,
pentru toate componenteleambalajului) și va fi indicat pe
ambalajul steril, cât și pe cutie (încazul livrării produselor în cutie).
Cerințele tehnice expuse mai sus</t>
    </r>
  </si>
  <si>
    <r>
      <t xml:space="preserve">Cristalin multifocal, toric, pliabil, material copolimer, acrilat metacrilat, hidrofob, cu filtru pentru UV si lumina albastra. </t>
    </r>
    <r>
      <rPr>
        <b/>
        <sz val="11"/>
        <color rgb="FF7030A0"/>
        <rFont val="Times New Roman"/>
        <family val="1"/>
        <charset val="204"/>
      </rPr>
      <t>Optic biconvex, asferic cu zona difractiva de 4.5 mm.</t>
    </r>
    <r>
      <rPr>
        <sz val="11"/>
        <color indexed="8"/>
        <rFont val="Times New Roman"/>
        <family val="1"/>
        <charset val="204"/>
      </rPr>
      <t xml:space="preserve">
Partea optica cu diametrul de 6.0 mm, haptica 13.0 mm, angulatia hapticelor 0 grade. Indice de refractie 1.55. Constanta A: metoda biometrica - 118.7, metoda prin imersie - 119.1. Gama dioptrica
+6.0...+34.0D. Pasul 0.5D pentru gama dioptrica +6.0...+30.0D, pasul +1.0D pentru gama dioptrica +31.0...+34.0D. Cu o putere de
adaugare pentru vedere intermediara de +2.17D si vedere la aproape de +3.25D. Cilindru 1D-3,75D </t>
    </r>
  </si>
  <si>
    <t>Acrilic, hidrofilic, asferic, D=6,0 - 6,2 mm, haptica 10,5 - 11,0 mm. Angulatia hapticelor 0
grade. Indice de refractie 1.46. Constanta A118,5, gama dioptrică +0.0 - +30 D. Pasul
de 0.5-1.0 pentru gama dioptrica +0.0...+9.0D. 
Pasul de 0.5 pentru gama dioptrica + 10.0...+ 30.0D. Se accepta oferta unui spectru mai larg de dioptrii. Constanta A: metoda biometrică 118,0, metoda prin imersie 118,5, să fie
indicată obligatoriu pe ambalajul exterior .*Termenul/termenele de sterilitate a
pseudofacului cât și a cartușului/injectorului să fie indicat pe ambalaj (sterile minim 24
luni, pentru toate componentele ambalajului) și va fi indicat pe ambalajul steril, cât și pe
cutie (în cazul livrării produselor în cutie).Toate cristalinele artificiale să fie cu UV filtru
și YAG-laser compatibili.</t>
  </si>
  <si>
    <r>
      <t xml:space="preserve">Acrilic, hidrofilic, asferic, </t>
    </r>
    <r>
      <rPr>
        <sz val="11"/>
        <color rgb="FFFF0000"/>
        <rFont val="Times New Roman"/>
        <family val="1"/>
        <charset val="204"/>
      </rPr>
      <t>D=6,0 - 6,2 mm,</t>
    </r>
    <r>
      <rPr>
        <sz val="11"/>
        <color theme="1"/>
        <rFont val="Times New Roman"/>
        <family val="1"/>
        <charset val="204"/>
      </rPr>
      <t xml:space="preserve"> haptica 10,5 - 11,0 mm. </t>
    </r>
    <r>
      <rPr>
        <sz val="11"/>
        <color rgb="FFFF0000"/>
        <rFont val="Times New Roman"/>
        <family val="1"/>
        <charset val="204"/>
      </rPr>
      <t>Angulatia hapticelor 0 grade.</t>
    </r>
    <r>
      <rPr>
        <sz val="11"/>
        <color theme="1"/>
        <rFont val="Times New Roman"/>
        <family val="1"/>
        <charset val="204"/>
      </rPr>
      <t xml:space="preserve"> </t>
    </r>
    <r>
      <rPr>
        <sz val="11"/>
        <color rgb="FFFF0000"/>
        <rFont val="Times New Roman"/>
        <family val="1"/>
        <charset val="204"/>
      </rPr>
      <t>Indice de refractie 1.46</t>
    </r>
    <r>
      <rPr>
        <sz val="11"/>
        <color theme="1"/>
        <rFont val="Times New Roman"/>
        <family val="1"/>
        <charset val="204"/>
      </rPr>
      <t xml:space="preserve">. Constanta </t>
    </r>
    <r>
      <rPr>
        <sz val="11"/>
        <color rgb="FFFF0000"/>
        <rFont val="Times New Roman"/>
        <family val="1"/>
        <charset val="204"/>
      </rPr>
      <t>A118,5, gama dioptrică +0.0 - +30 D.</t>
    </r>
    <r>
      <rPr>
        <sz val="11"/>
        <color theme="1"/>
        <rFont val="Times New Roman"/>
        <family val="1"/>
        <charset val="204"/>
      </rPr>
      <t xml:space="preserve"> P</t>
    </r>
    <r>
      <rPr>
        <sz val="11"/>
        <color rgb="FFFF0000"/>
        <rFont val="Times New Roman"/>
        <family val="1"/>
        <charset val="204"/>
      </rPr>
      <t>asul de 0.5-1.0 pentru gama dioptrica +0.0...+9.0D.</t>
    </r>
    <r>
      <rPr>
        <sz val="11"/>
        <color theme="1"/>
        <rFont val="Times New Roman"/>
        <family val="1"/>
        <charset val="204"/>
      </rPr>
      <t xml:space="preserve"> P</t>
    </r>
    <r>
      <rPr>
        <sz val="11"/>
        <color rgb="FFFF0000"/>
        <rFont val="Times New Roman"/>
        <family val="1"/>
        <charset val="204"/>
      </rPr>
      <t>asul de 0.5 pentru gama dioptrica + 10.0...+ 30.0D</t>
    </r>
    <r>
      <rPr>
        <sz val="11"/>
        <color theme="1"/>
        <rFont val="Times New Roman"/>
        <family val="1"/>
        <charset val="204"/>
      </rPr>
      <t>. Se accepta oferta unui spectru mai larg de dioptrii. C</t>
    </r>
    <r>
      <rPr>
        <sz val="11"/>
        <color rgb="FFFF0000"/>
        <rFont val="Times New Roman"/>
        <family val="1"/>
        <charset val="204"/>
      </rPr>
      <t>onstanta A: metoda biometrică 118,0, metoda prin imersie 118,</t>
    </r>
    <r>
      <rPr>
        <sz val="11"/>
        <color theme="1"/>
        <rFont val="Times New Roman"/>
        <family val="1"/>
        <charset val="204"/>
      </rPr>
      <t xml:space="preserve">5, să fie indicată obligatoriu pe ambalajul exterior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r>
  </si>
  <si>
    <t xml:space="preserve">Pe suport, acrilic hydrofil, monofocal, asferic, optica 6,0mm, haptica 11.0-11.5mm, margina
posterioara patrat la 360 °, UV filtru, indice de refracție: 1,46. Constanta A: metoda
biometrică 118,16- 118,2, metoda prin imersie 118,5 - 118,52, să fie indicată obligatoriu pe
ambalajul exterior . Gama dioptrica: minus -5,0D ... +40,0D. Pasul de 0.5D - 1.0 D pentru
gama dioptrica -5.0 ...+ 8.0D și +30,0D...+40,0D. Pe 4 piciorușe Pasul de 0.5
pentru gama dioptrica + 8.5 -+ 29,5D. Se accepta oferta unui spectru mai larg de
dioptrii. Injector unica folosința compatibil cucristalinul pentru incizia până la 2.4mm cu
bagheta de ajustare sau cartuș în plan.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</si>
  <si>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r>
      <rPr>
        <sz val="11"/>
        <color rgb="FFFF0000"/>
        <rFont val="Times New Roman"/>
        <family val="1"/>
        <charset val="204"/>
      </rPr>
      <t>Pe suport, acrilic hydrofil, monofocal, asferic</t>
    </r>
    <r>
      <rPr>
        <sz val="11"/>
        <color theme="1"/>
        <rFont val="Times New Roman"/>
        <family val="1"/>
        <charset val="204"/>
      </rPr>
      <t xml:space="preserve">, </t>
    </r>
    <r>
      <rPr>
        <sz val="11"/>
        <color rgb="FFFF0000"/>
        <rFont val="Times New Roman"/>
        <family val="1"/>
        <charset val="204"/>
      </rPr>
      <t>optica 6,0mm, haptica 11.0-11.5mm</t>
    </r>
    <r>
      <rPr>
        <sz val="11"/>
        <color theme="1"/>
        <rFont val="Times New Roman"/>
        <family val="1"/>
        <charset val="204"/>
      </rPr>
      <t>, margina posterioara patrat la 360 °, UV filtru, indice de r</t>
    </r>
    <r>
      <rPr>
        <sz val="11"/>
        <color rgb="FFFF0000"/>
        <rFont val="Times New Roman"/>
        <family val="1"/>
        <charset val="204"/>
      </rPr>
      <t xml:space="preserve">efracție: 1,46. Constanta A: metoda biometrică 118,16- 118,2, </t>
    </r>
    <r>
      <rPr>
        <sz val="11"/>
        <color theme="1"/>
        <rFont val="Times New Roman"/>
        <family val="1"/>
        <charset val="204"/>
      </rPr>
      <t>metoda p</t>
    </r>
    <r>
      <rPr>
        <sz val="11"/>
        <color rgb="FFFF0000"/>
        <rFont val="Times New Roman"/>
        <family val="1"/>
        <charset val="204"/>
      </rPr>
      <t>rin imersie 118,5</t>
    </r>
    <r>
      <rPr>
        <sz val="11"/>
        <color theme="1"/>
        <rFont val="Times New Roman"/>
        <family val="1"/>
        <charset val="204"/>
      </rPr>
      <t xml:space="preserve"> - 118,52, să fie indicată obligatoriu pe ambalajul exterior . </t>
    </r>
    <r>
      <rPr>
        <sz val="11"/>
        <color rgb="FFFF0000"/>
        <rFont val="Times New Roman"/>
        <family val="1"/>
        <charset val="204"/>
      </rPr>
      <t>Gama dioptrica: minus -5,0D ... +40,0D. Pasul de 0.5D - 1.0 D pentru gama dioptrica -5.0 ...+ 8.0D și +30,0D...+40,0D.</t>
    </r>
    <r>
      <rPr>
        <sz val="11"/>
        <color theme="1"/>
        <rFont val="Times New Roman"/>
        <family val="1"/>
        <charset val="204"/>
      </rPr>
      <t xml:space="preserve">  </t>
    </r>
    <r>
      <rPr>
        <sz val="11"/>
        <color rgb="FFFF0000"/>
        <rFont val="Times New Roman"/>
        <family val="1"/>
        <charset val="204"/>
      </rPr>
      <t>Pe 4 piciorușe</t>
    </r>
    <r>
      <rPr>
        <sz val="11"/>
        <color theme="1"/>
        <rFont val="Times New Roman"/>
        <family val="1"/>
        <charset val="204"/>
      </rPr>
      <t xml:space="preserve"> Pasul de 0.5 pentru gama dioptrica + 8.5 -+ 29,5D. Se accepta oferta unui spectru mai larg de dioptrii. I</t>
    </r>
    <r>
      <rPr>
        <sz val="11"/>
        <color rgb="FFFF0000"/>
        <rFont val="Times New Roman"/>
        <family val="1"/>
        <charset val="204"/>
      </rPr>
      <t>njector unica folosința compatibil cu cristalinul pentru incizia până la 2.4mm cu bagheta de ajustare sau cartuș în plan.</t>
    </r>
    <r>
      <rPr>
        <sz val="11"/>
        <color theme="1"/>
        <rFont val="Times New Roman"/>
        <family val="1"/>
        <charset val="204"/>
      </rPr>
      <t xml:space="preserve">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r>
  </si>
  <si>
    <r>
      <t>P</t>
    </r>
    <r>
      <rPr>
        <sz val="11"/>
        <color rgb="FFFF0000"/>
        <rFont val="Times New Roman"/>
        <family val="1"/>
        <charset val="204"/>
      </rPr>
      <t xml:space="preserve">e suport, acrilic hydrofil, monofocal, asferic, optica 6,0mm, haptica 11.0 la lentile de la 10,0D-11.5mm mai mici de 9,0 D, </t>
    </r>
    <r>
      <rPr>
        <sz val="11"/>
        <color theme="1"/>
        <rFont val="Times New Roman"/>
        <family val="1"/>
        <charset val="204"/>
      </rPr>
      <t>margina posterioara patrat la 360 °, UV fi</t>
    </r>
    <r>
      <rPr>
        <sz val="11"/>
        <color rgb="FFFF0000"/>
        <rFont val="Times New Roman"/>
        <family val="1"/>
        <charset val="204"/>
      </rPr>
      <t>ltru, indice de refracție: 1,46:</t>
    </r>
    <r>
      <rPr>
        <sz val="11"/>
        <color theme="1"/>
        <rFont val="Times New Roman"/>
        <family val="1"/>
        <charset val="204"/>
      </rPr>
      <t xml:space="preserve"> A -c</t>
    </r>
    <r>
      <rPr>
        <sz val="11"/>
        <color rgb="FFFF0000"/>
        <rFont val="Times New Roman"/>
        <family val="1"/>
        <charset val="204"/>
      </rPr>
      <t xml:space="preserve">onstanta 118.5 (emersia), Gama dioptrică -  -5,0D....+ 40,0D; pasul 0,5D la LIO de la + 8,5D pînă la +30,0D, restul LIO cu pasul 1,0D; pentru implantarea în sac cristalinian sau în sulcus. Injector unica folosința compatibil cu cristalinul pentru incizia până la 2.4mm cu </t>
    </r>
    <r>
      <rPr>
        <sz val="11"/>
        <color theme="1"/>
        <rFont val="Times New Roman"/>
        <family val="1"/>
        <charset val="204"/>
      </rPr>
      <t xml:space="preserve">bagheta de ajustare,  cartuș în plan.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r>
  </si>
  <si>
    <t xml:space="preserve">Cristalin artificial camera posterioara foldabil, hidrofilic, acrilic, asferic, biconvex optica=6,0
mm, , haptica H=13,0 mm, tip S, angulatia hapticelor 5°. Constanta A: metoda
biometrica 119.0 , metoda prin imersie 118.5. Indice de refractie - 1.48. Gama dioptrică:
+5.0D +35,0D. Pasul de 1.0 D pentru gama dioptrica +5.0D - +10.0D, +31.0D - +35.0D,
pasul de 0.5D pentru gama dioptrica +10.5D - +30.0.0D. Se accepta oferta unui spectru mai
larg de dioptrii. Cristalinul preincarcat in injector pentru incizia până la 2,2 mm . *
Termenul/termenele de sterilitate a pseudofacului cât și a cartușului/injectorului
să fie indicat pe ambalaj (sterile minim 24luni, pentru toate componentele ambalajului)
și va fi indicat pe ambalajul steril, cât și pecutie (în cazul livrării produselor în cutie).
Cerințele tehnice expuse mai sus urmează săfie indicate astfel încât să poată să fie
verificate cu ușurință la etapa evaluariiofertelor/examinării mostrelor/recepționarii
bunurilor. Toate cristalinele artificiale să fiecu UV filtru și YAG-laser compatibili. 
</t>
  </si>
  <si>
    <t>Cristalin artificial camera posterioară foldabil, monobloc, cu patru piciorușe, acrilic,
hidrofilic, asferic.D=6.0 - 6,2 mm, haptica 10,5 - 11.0. Constanta A metoda biometrica
118.5 , metoda prin imersie 118.0 Indice de refractie - 1.458 - 1,46. Gama dioptrică: 0,0D
+10,0D cu pasul de 0,5 -1,0 D, gama dioptrica +10,0 +30,0 cu pasul de 0.5 . Se
accepta oferta unui spectru mai larg de dioptrii. Preincarcat in injector , pentru incizia
de 1,8 - 2,2 mm. *Termenul/termenele de sterilitate a pseudofacului cât și a
cartușului/injectorului să fie indicat pe ambalaj (sterile minim 24 luni, pentru toate
componentele ambalajului) și va fi indicat peambalajul steril, cât și pe cutie (în cazul
livrării produselor în cutie). Cerințele tehnice expuse mai sus urmează să fie indicate astfelîncât să poată să fie verificate cu ușurință la etapa evaluarii ofertelor/examinării
mostrelor/recepționarii bunurilor. Toatecristalinele artificiale sa fie cu UV filtru.</t>
  </si>
  <si>
    <r>
      <rPr>
        <sz val="11"/>
        <color rgb="FFFF0000"/>
        <rFont val="Times New Roman"/>
        <family val="1"/>
        <charset val="204"/>
      </rPr>
      <t xml:space="preserve">Cristalin artificial camera posterioară foldabil, monobloc, cu patru piciorușe, acrilic, hidrofilic,  asferic.D=6.0 </t>
    </r>
    <r>
      <rPr>
        <sz val="11"/>
        <color theme="1"/>
        <rFont val="Times New Roman"/>
        <family val="1"/>
        <charset val="204"/>
      </rPr>
      <t xml:space="preserve">- 6,2 mm, haptica 10,5 - 11.0. </t>
    </r>
    <r>
      <rPr>
        <sz val="11"/>
        <color rgb="FFFF0000"/>
        <rFont val="Times New Roman"/>
        <family val="1"/>
        <charset val="204"/>
      </rPr>
      <t xml:space="preserve">Constanta A  metoda biometrica 118.5 </t>
    </r>
    <r>
      <rPr>
        <sz val="11"/>
        <color theme="1"/>
        <rFont val="Times New Roman"/>
        <family val="1"/>
        <charset val="204"/>
      </rPr>
      <t xml:space="preserve">, metoda prin imersie 119.1  Indice de refractie - 1.458 </t>
    </r>
    <r>
      <rPr>
        <sz val="11"/>
        <color rgb="FFFF0000"/>
        <rFont val="Times New Roman"/>
        <family val="1"/>
        <charset val="204"/>
      </rPr>
      <t xml:space="preserve">- 1,46. Gama dioptrică: 0,0D +10,0D cu pasul de  0,5 -1,0 D, gama dioptrica +10,0 +30,0 cu  pasul de 0.5 . </t>
    </r>
    <r>
      <rPr>
        <sz val="11"/>
        <color theme="1"/>
        <rFont val="Times New Roman"/>
        <family val="1"/>
        <charset val="204"/>
      </rPr>
      <t>Se accepta oferta unui spectru mai larg de dioptrii. P</t>
    </r>
    <r>
      <rPr>
        <sz val="11"/>
        <color rgb="FFFF0000"/>
        <rFont val="Times New Roman"/>
        <family val="1"/>
        <charset val="204"/>
      </rPr>
      <t>reincarcat in injector , pentru incizia de 1,8 - 2,2 mm. *</t>
    </r>
    <r>
      <rPr>
        <sz val="11"/>
        <color theme="1"/>
        <rFont val="Times New Roman"/>
        <family val="1"/>
        <charset val="204"/>
      </rPr>
      <t>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sa fie cu UV filtru.</t>
    </r>
  </si>
  <si>
    <t>Cristalin preincarcat, steril, foldabil din material acrilic hidrofob, asferic cu filtru UV
si filtru lumina albastra, Dioptrii standard minim: 0.0D la +9.0D (pas de 1.0D) si
+10.0D la +30.0D (pas de 0.5D), Dioptrii extreme minim: -10.0D la -1.0D (pas de 1.0D)
și +31.0D la +35.0D (pas de 1.0D), Indice refractiv maxim 1.47, optica 6mm, haptica
13mm, design optic: asferic, A- Constanta 118.9, angulatie 0°, Protectie PCO: 360° pe
intreaga circumferinta a suprafetei optice, Incizie estimata maxim 2.2-2.4mm, Sistem
preincarcat cu tija de insertie, cu sistem de actionare manual pentru a permite inclusiv 
retractia tijei, Sistem de protectie a lentilei sub forma cilindrica cu orificiu ce permite
introducerea de solutii vascoelastice, Sistem de blocare a tijei de insertie contra impingerii
accidentale.</t>
  </si>
  <si>
    <r>
      <t>Cristalin preincarcat, steril, foldabil din material acrilic hidrofob, asferic cu filtru UV si filtru lumina albastra,  D</t>
    </r>
    <r>
      <rPr>
        <sz val="11"/>
        <color rgb="FFFF0000"/>
        <rFont val="Times New Roman"/>
        <family val="1"/>
        <charset val="204"/>
      </rPr>
      <t xml:space="preserve">ioptrii standard minim: 0.0D la +9.0D (pas de 1.0D) si +10.0D la +30.0D (pas de 0.5D), </t>
    </r>
    <r>
      <rPr>
        <sz val="11"/>
        <color theme="1"/>
        <rFont val="Times New Roman"/>
        <family val="1"/>
        <charset val="204"/>
      </rPr>
      <t xml:space="preserve"> </t>
    </r>
    <r>
      <rPr>
        <sz val="11"/>
        <color rgb="FFFF0000"/>
        <rFont val="Times New Roman"/>
        <family val="1"/>
        <charset val="204"/>
      </rPr>
      <t>Dioptrii extreme minim: -10.0D la -1.0D (pas de 1.0D) și +31.0D la +35.0D (pas de 1.0D),</t>
    </r>
    <r>
      <rPr>
        <sz val="11"/>
        <color theme="1"/>
        <rFont val="Times New Roman"/>
        <family val="1"/>
        <charset val="204"/>
      </rPr>
      <t xml:space="preserve">  I</t>
    </r>
    <r>
      <rPr>
        <sz val="11"/>
        <color rgb="FFFF0000"/>
        <rFont val="Times New Roman"/>
        <family val="1"/>
        <charset val="204"/>
      </rPr>
      <t>ndice refractiv maxim 1.47,</t>
    </r>
    <r>
      <rPr>
        <sz val="11"/>
        <color theme="1"/>
        <rFont val="Times New Roman"/>
        <family val="1"/>
        <charset val="204"/>
      </rPr>
      <t xml:space="preserve">  o</t>
    </r>
    <r>
      <rPr>
        <sz val="11"/>
        <color rgb="FFFF0000"/>
        <rFont val="Times New Roman"/>
        <family val="1"/>
        <charset val="204"/>
      </rPr>
      <t>ptica 6mm,  haptica 13mm, design optic: asferic, A</t>
    </r>
    <r>
      <rPr>
        <sz val="11"/>
        <color theme="1"/>
        <rFont val="Times New Roman"/>
        <family val="1"/>
        <charset val="204"/>
      </rPr>
      <t xml:space="preserve">- </t>
    </r>
    <r>
      <rPr>
        <sz val="11"/>
        <color rgb="FFFF0000"/>
        <rFont val="Times New Roman"/>
        <family val="1"/>
        <charset val="204"/>
      </rPr>
      <t xml:space="preserve">Constanta 118.9, </t>
    </r>
    <r>
      <rPr>
        <sz val="11"/>
        <color theme="1"/>
        <rFont val="Times New Roman"/>
        <family val="1"/>
        <charset val="204"/>
      </rPr>
      <t>a</t>
    </r>
    <r>
      <rPr>
        <sz val="11"/>
        <color rgb="FFFF0000"/>
        <rFont val="Times New Roman"/>
        <family val="1"/>
        <charset val="204"/>
      </rPr>
      <t xml:space="preserve">ngulatie 0°,  Protectie PCO: 360°  </t>
    </r>
    <r>
      <rPr>
        <sz val="11"/>
        <color theme="1"/>
        <rFont val="Times New Roman"/>
        <family val="1"/>
        <charset val="204"/>
      </rPr>
      <t>pe intreaga circumferinta a suprafetei optice,  Incizie estimata maxim 2.2-2.4mm,  Sistem preincarcat cu tija de insertie, cu sistem de actionare manual pentru a permite inclusiv retractia tijei,  Sistem de protectie a lentilei sub forma cilindrica cu orificiu ce permite introducerea de solutii vascoelastice,  Sistem de blocare a tijei de insertie contra impingerii accidentale.</t>
    </r>
  </si>
  <si>
    <t>s-a solicitat Cristalin multifocal ofertat monofocal</t>
  </si>
  <si>
    <r>
      <rPr>
        <sz val="11"/>
        <color rgb="FFFF0000"/>
        <rFont val="Times New Roman"/>
        <family val="1"/>
        <charset val="204"/>
      </rPr>
      <t xml:space="preserve">Cristalin artificial camera posterioara foldabil, hidrofilic, acrilic, asferic, </t>
    </r>
    <r>
      <rPr>
        <sz val="11"/>
        <color theme="1"/>
        <rFont val="Times New Roman"/>
        <family val="1"/>
        <charset val="204"/>
      </rPr>
      <t>b</t>
    </r>
    <r>
      <rPr>
        <sz val="11"/>
        <color rgb="FFFF0000"/>
        <rFont val="Times New Roman"/>
        <family val="1"/>
        <charset val="204"/>
      </rPr>
      <t>iconvex optica=6,0 mm, ,</t>
    </r>
    <r>
      <rPr>
        <sz val="11"/>
        <color theme="1"/>
        <rFont val="Times New Roman"/>
        <family val="1"/>
        <charset val="204"/>
      </rPr>
      <t xml:space="preserve"> </t>
    </r>
    <r>
      <rPr>
        <sz val="11"/>
        <color rgb="FFFF0000"/>
        <rFont val="Times New Roman"/>
        <family val="1"/>
        <charset val="204"/>
      </rPr>
      <t>haptica H=13,0 mm,</t>
    </r>
    <r>
      <rPr>
        <sz val="11"/>
        <color theme="1"/>
        <rFont val="Times New Roman"/>
        <family val="1"/>
        <charset val="204"/>
      </rPr>
      <t xml:space="preserve"> </t>
    </r>
    <r>
      <rPr>
        <sz val="11"/>
        <color rgb="FFFF0000"/>
        <rFont val="Times New Roman"/>
        <family val="1"/>
        <charset val="204"/>
      </rPr>
      <t xml:space="preserve">tip S, angulatia hapticelor 5°. </t>
    </r>
    <r>
      <rPr>
        <sz val="11"/>
        <color theme="1"/>
        <rFont val="Times New Roman"/>
        <family val="1"/>
        <charset val="204"/>
      </rPr>
      <t xml:space="preserve"> C</t>
    </r>
    <r>
      <rPr>
        <sz val="11"/>
        <color rgb="FFFF0000"/>
        <rFont val="Times New Roman"/>
        <family val="1"/>
        <charset val="204"/>
      </rPr>
      <t>onstanta A: metoda biometrica 119.0 , metoda prin imersie 118.5. Indice de refractie - 1.48.</t>
    </r>
    <r>
      <rPr>
        <sz val="11"/>
        <color theme="1"/>
        <rFont val="Times New Roman"/>
        <family val="1"/>
        <charset val="204"/>
      </rPr>
      <t xml:space="preserve"> </t>
    </r>
    <r>
      <rPr>
        <sz val="11"/>
        <color rgb="FFFF0000"/>
        <rFont val="Times New Roman"/>
        <family val="1"/>
        <charset val="204"/>
      </rPr>
      <t xml:space="preserve">Gama dioptrică: +5.0D  +35,0D. Pasul de 1.0 D pentru gama dioptrica +5.0D - +10.0D, +31.0D - +35.0D,  pasul de 0.5D pentru gama dioptrica +10.5D -+30.0.0D. </t>
    </r>
    <r>
      <rPr>
        <sz val="11"/>
        <color theme="1"/>
        <rFont val="Times New Roman"/>
        <family val="1"/>
        <charset val="204"/>
      </rPr>
      <t xml:space="preserve">Se accepta oferta unui spectru mai larg de dioptrii.  Cristalinul preincarcat in injector pentru incizia până la  2,2 mm .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r>
  </si>
  <si>
    <t>s-a solicitat metoda prin imersie 119.1 s-a ofertat metoda prin imersie 118.0</t>
  </si>
  <si>
    <t>nu corespunde</t>
  </si>
  <si>
    <t>Corespunderea cu de calificare</t>
  </si>
  <si>
    <t>PRET ESTIMAT</t>
  </si>
  <si>
    <t>Viscoelastic methylcelluloza 2% in seringa 2ml</t>
  </si>
  <si>
    <t>Hydroxypropyl methylcellulosa 2%, solutie oftalmica in seringa 2ml, sterila, apirogena, cu canula 23 G.   Viscozitatea minima  4500 cPs</t>
  </si>
  <si>
    <t>Cristalin artificial dur camera posterioară, PMMA</t>
  </si>
  <si>
    <t xml:space="preserve">Cristalin artificial camera posterioara, PMMA. 
Optica 6,0 mm, haptica 12,5 mm. Gama dioptrica: +10,0D → +40,0D, 
Indice de refractie 1.49. 
Constanta A – 118,2, steril. 
Pasul de 0.5 D 
Se accepta oferta unui spectru mai larg de dioptrii. *Termenul/termenele de sterilitate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
  </si>
  <si>
    <t>PROPUS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</si>
</sst>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 _₽_-;\-* #,##0.00\ _₽_-;_-* &quot;-&quot;??\ _₽_-;_-@_-"/>
    <numFmt numFmtId="165" formatCode="_-* #,##0.00_р_._-;\-* #,##0.00_р_._-;_-* &quot;-&quot;??_р_._-;_-@_-"/>
    <numFmt numFmtId="166" formatCode="_-* #,##0.00\ _L_-;\-* #,##0.00\ _L_-;_-* &quot;-&quot;??\ _L_-;_-@_-"/>
    <numFmt numFmtId="167" formatCode="#,##0\ _₽"/>
    <numFmt numFmtId="168" formatCode="0.00000"/>
    <numFmt numFmtId="169" formatCode="#,##0.000"/>
  </numFmts>
  <fonts count="56">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theme="1"/>
      <name val="Calibri"/>
      <family val="2"/>
      <scheme val="minor"/>
    </font>
    <font>
      <sz val="10"/>
      <name val="Arial"/>
      <family val="2"/>
    </font>
    <font>
      <sz val="10"/>
      <name val="Times New Roman"/>
      <family val="1"/>
      <charset val="204"/>
    </font>
    <font>
      <sz val="10"/>
      <name val="Arial"/>
      <family val="2"/>
      <charset val="204"/>
    </font>
    <font>
      <sz val="11"/>
      <color theme="1"/>
      <name val="Calibri"/>
      <family val="2"/>
      <scheme val="minor"/>
    </font>
    <font>
      <sz val="8"/>
      <name val="Arial"/>
      <family val="2"/>
      <charset val="204"/>
    </font>
    <font>
      <sz val="10"/>
      <name val="Arial Cyr"/>
      <charset val="204"/>
    </font>
    <font>
      <i/>
      <sz val="10"/>
      <name val="Times New Roman"/>
      <family val="1"/>
      <charset val="204"/>
    </font>
    <font>
      <b/>
      <u/>
      <sz val="10"/>
      <name val="Times New Roman"/>
      <family val="1"/>
      <charset val="204"/>
    </font>
    <font>
      <sz val="10"/>
      <color rgb="FF000000"/>
      <name val="Times New Roman"/>
      <family val="1"/>
      <charset val="204"/>
    </font>
    <font>
      <sz val="11"/>
      <color theme="1"/>
      <name val="Calibri"/>
      <family val="2"/>
      <charset val="204"/>
      <scheme val="minor"/>
    </font>
    <font>
      <sz val="11"/>
      <color theme="1"/>
      <name val="Calibri"/>
      <family val="2"/>
      <charset val="238"/>
      <scheme val="minor"/>
    </font>
    <font>
      <sz val="11"/>
      <name val="Times New Roman"/>
      <family val="1"/>
      <charset val="204"/>
    </font>
    <font>
      <sz val="12"/>
      <name val="Times New Roman"/>
      <family val="1"/>
      <charset val="204"/>
    </font>
    <font>
      <b/>
      <sz val="12"/>
      <color theme="0"/>
      <name val="Calibri"/>
      <family val="2"/>
      <scheme val="minor"/>
    </font>
    <font>
      <sz val="8"/>
      <name val="Times New Roman"/>
      <family val="1"/>
      <charset val="204"/>
    </font>
    <font>
      <sz val="10"/>
      <name val="Arial"/>
      <family val="2"/>
      <charset val="204"/>
    </font>
    <font>
      <sz val="10"/>
      <color rgb="FF000000"/>
      <name val="Calibri"/>
      <family val="2"/>
      <charset val="204"/>
      <scheme val="minor"/>
    </font>
    <font>
      <sz val="10"/>
      <color indexed="8"/>
      <name val="Arial1"/>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name val="Arial"/>
      <family val="2"/>
      <charset val="204"/>
    </font>
    <font>
      <sz val="10"/>
      <color rgb="FF000000"/>
      <name val="Calibri"/>
      <family val="2"/>
      <charset val="204"/>
      <scheme val="minor"/>
    </font>
    <font>
      <sz val="10"/>
      <name val="Arial"/>
      <family val="2"/>
      <charset val="204"/>
    </font>
    <font>
      <sz val="10"/>
      <color rgb="FF000000"/>
      <name val="Calibri"/>
      <family val="2"/>
      <charset val="204"/>
      <scheme val="minor"/>
    </font>
    <font>
      <sz val="11"/>
      <color rgb="FF000000"/>
      <name val="Times New Roman"/>
      <family val="1"/>
      <charset val="204"/>
    </font>
    <font>
      <b/>
      <sz val="11"/>
      <color indexed="8"/>
      <name val="Times New Roman"/>
      <family val="1"/>
      <charset val="204"/>
    </font>
    <font>
      <b/>
      <sz val="11"/>
      <color rgb="FF000000"/>
      <name val="Times New Roman"/>
      <family val="1"/>
      <charset val="204"/>
    </font>
    <font>
      <b/>
      <sz val="11"/>
      <name val="Times New Roman"/>
      <family val="1"/>
      <charset val="204"/>
    </font>
    <font>
      <sz val="11"/>
      <color indexed="8"/>
      <name val="Times New Roman"/>
      <family val="1"/>
      <charset val="204"/>
    </font>
    <font>
      <sz val="11"/>
      <color theme="1"/>
      <name val="Times New Roman"/>
      <family val="1"/>
      <charset val="204"/>
    </font>
    <font>
      <b/>
      <sz val="9"/>
      <name val="Arial"/>
      <family val="2"/>
      <charset val="204"/>
    </font>
    <font>
      <b/>
      <sz val="10"/>
      <name val="Times New Roman"/>
      <family val="1"/>
      <charset val="204"/>
    </font>
    <font>
      <b/>
      <sz val="10"/>
      <name val="Arial"/>
      <family val="2"/>
      <charset val="204"/>
    </font>
    <font>
      <b/>
      <sz val="11"/>
      <color theme="1"/>
      <name val="Times New Roman"/>
      <family val="1"/>
      <charset val="204"/>
    </font>
    <font>
      <sz val="11"/>
      <color rgb="FFFF0000"/>
      <name val="Times New Roman"/>
      <family val="1"/>
      <charset val="204"/>
    </font>
    <font>
      <b/>
      <sz val="11"/>
      <color rgb="FF7030A0"/>
      <name val="Times New Roman"/>
      <family val="1"/>
      <charset val="204"/>
    </font>
    <font>
      <sz val="12"/>
      <name val="Times New Roman"/>
      <family val="1"/>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A5A5A5"/>
      </patternFill>
    </fill>
    <fill>
      <patternFill patternType="solid">
        <fgColor rgb="FFFFEB9C"/>
      </patternFill>
    </fill>
    <fill>
      <patternFill patternType="solid">
        <fgColor rgb="FFA5A5A5"/>
        <bgColor rgb="FF9999FF"/>
      </patternFill>
    </fill>
    <fill>
      <patternFill patternType="solid">
        <fgColor rgb="FFFF0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8" tint="0.59999389629810485"/>
        <bgColor indexed="64"/>
      </patternFill>
    </fill>
  </fills>
  <borders count="13">
    <border>
      <left/>
      <right/>
      <top/>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indexed="64"/>
      </right>
      <top/>
      <bottom style="medium">
        <color indexed="64"/>
      </bottom>
      <diagonal/>
    </border>
  </borders>
  <cellStyleXfs count="264">
    <xf numFmtId="0" fontId="0" fillId="0" borderId="0"/>
    <xf numFmtId="0" fontId="15" fillId="0" borderId="0"/>
    <xf numFmtId="0" fontId="18" fillId="0" borderId="0"/>
    <xf numFmtId="0" fontId="20" fillId="0" borderId="0"/>
    <xf numFmtId="0" fontId="17" fillId="0" borderId="0"/>
    <xf numFmtId="0" fontId="17" fillId="0" borderId="0"/>
    <xf numFmtId="0" fontId="14" fillId="0" borderId="0"/>
    <xf numFmtId="0" fontId="13" fillId="0" borderId="0"/>
    <xf numFmtId="0" fontId="13" fillId="0" borderId="0"/>
    <xf numFmtId="0" fontId="25" fillId="0" borderId="0"/>
    <xf numFmtId="43" fontId="13" fillId="0" borderId="0" applyFont="0" applyFill="0" applyBorder="0" applyAlignment="0" applyProtection="0"/>
    <xf numFmtId="0" fontId="13" fillId="0" borderId="0"/>
    <xf numFmtId="0" fontId="13" fillId="0" borderId="0"/>
    <xf numFmtId="0" fontId="17" fillId="0" borderId="0"/>
    <xf numFmtId="0" fontId="25" fillId="0" borderId="0"/>
    <xf numFmtId="0" fontId="24" fillId="0" borderId="0"/>
    <xf numFmtId="0" fontId="20" fillId="0" borderId="0"/>
    <xf numFmtId="165" fontId="20" fillId="0" borderId="0" applyFont="0" applyFill="0" applyBorder="0" applyAlignment="0" applyProtection="0"/>
    <xf numFmtId="9" fontId="17" fillId="0" borderId="0" applyFont="0" applyFill="0" applyBorder="0" applyAlignment="0" applyProtection="0"/>
    <xf numFmtId="0" fontId="12" fillId="0" borderId="0"/>
    <xf numFmtId="0" fontId="17" fillId="0" borderId="0"/>
    <xf numFmtId="0" fontId="15" fillId="0" borderId="0"/>
    <xf numFmtId="0" fontId="28" fillId="4" borderId="1" applyNumberFormat="0" applyAlignment="0" applyProtection="0"/>
    <xf numFmtId="0" fontId="11" fillId="0" borderId="0"/>
    <xf numFmtId="0" fontId="17" fillId="0" borderId="0"/>
    <xf numFmtId="0" fontId="13" fillId="0" borderId="0"/>
    <xf numFmtId="43" fontId="13" fillId="0" borderId="0" applyFont="0" applyFill="0" applyBorder="0" applyAlignment="0" applyProtection="0"/>
    <xf numFmtId="0" fontId="10" fillId="0" borderId="0"/>
    <xf numFmtId="0" fontId="10" fillId="0" borderId="0"/>
    <xf numFmtId="0" fontId="10" fillId="0" borderId="0"/>
    <xf numFmtId="0" fontId="9" fillId="0" borderId="0"/>
    <xf numFmtId="0" fontId="17" fillId="0" borderId="0"/>
    <xf numFmtId="0" fontId="17" fillId="0" borderId="0"/>
    <xf numFmtId="0" fontId="15" fillId="0" borderId="0"/>
    <xf numFmtId="0" fontId="8" fillId="0" borderId="0"/>
    <xf numFmtId="0" fontId="30" fillId="0" borderId="0"/>
    <xf numFmtId="0" fontId="31" fillId="0" borderId="0"/>
    <xf numFmtId="0" fontId="30" fillId="0" borderId="0"/>
    <xf numFmtId="0" fontId="8" fillId="0" borderId="0"/>
    <xf numFmtId="0" fontId="8" fillId="0" borderId="0"/>
    <xf numFmtId="0" fontId="10" fillId="0" borderId="0"/>
    <xf numFmtId="0" fontId="25" fillId="0" borderId="0"/>
    <xf numFmtId="0" fontId="10" fillId="0" borderId="0"/>
    <xf numFmtId="0" fontId="30" fillId="0" borderId="0"/>
    <xf numFmtId="0" fontId="8" fillId="0" borderId="0"/>
    <xf numFmtId="0" fontId="17" fillId="0" borderId="0"/>
    <xf numFmtId="0" fontId="10" fillId="0" borderId="0"/>
    <xf numFmtId="0" fontId="15" fillId="0" borderId="0"/>
    <xf numFmtId="0" fontId="17" fillId="0" borderId="0"/>
    <xf numFmtId="0" fontId="10" fillId="0" borderId="0"/>
    <xf numFmtId="0" fontId="32" fillId="0" borderId="0" applyBorder="0" applyProtection="0"/>
    <xf numFmtId="0" fontId="17" fillId="0" borderId="0"/>
    <xf numFmtId="0" fontId="17" fillId="0" borderId="0"/>
    <xf numFmtId="0" fontId="17" fillId="0" borderId="0"/>
    <xf numFmtId="0" fontId="8" fillId="0" borderId="0"/>
    <xf numFmtId="0" fontId="17" fillId="0" borderId="0"/>
    <xf numFmtId="0" fontId="10" fillId="0" borderId="0"/>
    <xf numFmtId="0" fontId="10" fillId="0" borderId="0"/>
    <xf numFmtId="0" fontId="10" fillId="0" borderId="0"/>
    <xf numFmtId="0" fontId="17" fillId="0" borderId="0"/>
    <xf numFmtId="0" fontId="10" fillId="0" borderId="0"/>
    <xf numFmtId="0" fontId="36" fillId="0" borderId="0"/>
    <xf numFmtId="0" fontId="30" fillId="0" borderId="0"/>
    <xf numFmtId="0" fontId="36" fillId="0" borderId="0"/>
    <xf numFmtId="0" fontId="33" fillId="0" borderId="0"/>
    <xf numFmtId="0" fontId="33" fillId="0" borderId="0"/>
    <xf numFmtId="9" fontId="33" fillId="0" borderId="0" applyBorder="0" applyProtection="0"/>
    <xf numFmtId="0" fontId="33" fillId="0" borderId="0"/>
    <xf numFmtId="0" fontId="36" fillId="0" borderId="0"/>
    <xf numFmtId="0" fontId="36" fillId="0" borderId="0"/>
    <xf numFmtId="0" fontId="35" fillId="0" borderId="0"/>
    <xf numFmtId="0" fontId="36" fillId="0" borderId="0"/>
    <xf numFmtId="0" fontId="37" fillId="0" borderId="0" applyBorder="0" applyProtection="0"/>
    <xf numFmtId="0" fontId="35" fillId="0" borderId="0"/>
    <xf numFmtId="0" fontId="34" fillId="6" borderId="1" applyProtection="0"/>
    <xf numFmtId="0" fontId="38" fillId="5"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31" fillId="0" borderId="0"/>
    <xf numFmtId="0" fontId="10" fillId="0" borderId="0"/>
    <xf numFmtId="0" fontId="15" fillId="0" borderId="0"/>
    <xf numFmtId="0" fontId="10" fillId="0" borderId="0"/>
    <xf numFmtId="0" fontId="7" fillId="0" borderId="0"/>
    <xf numFmtId="0" fontId="17" fillId="0" borderId="0"/>
    <xf numFmtId="0" fontId="7"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43" fontId="8"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8"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39" fillId="0" borderId="0"/>
    <xf numFmtId="0" fontId="5" fillId="0" borderId="0"/>
    <xf numFmtId="0" fontId="5" fillId="0" borderId="0"/>
    <xf numFmtId="0" fontId="39" fillId="0" borderId="0"/>
    <xf numFmtId="0" fontId="5" fillId="0" borderId="0"/>
    <xf numFmtId="0" fontId="5" fillId="0" borderId="0"/>
    <xf numFmtId="43" fontId="5" fillId="0" borderId="0" applyFont="0" applyFill="0" applyBorder="0" applyAlignment="0" applyProtection="0"/>
    <xf numFmtId="0" fontId="5" fillId="0" borderId="0"/>
    <xf numFmtId="0" fontId="4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1" fillId="0" borderId="0"/>
    <xf numFmtId="43" fontId="5" fillId="0" borderId="0" applyFont="0" applyFill="0" applyBorder="0" applyAlignment="0" applyProtection="0"/>
    <xf numFmtId="0" fontId="4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1" fillId="0" borderId="0"/>
    <xf numFmtId="166"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5" fillId="0" borderId="0" applyFont="0" applyFill="0" applyBorder="0" applyAlignment="0" applyProtection="0"/>
    <xf numFmtId="43" fontId="17" fillId="0" borderId="0" applyFont="0" applyFill="0" applyBorder="0" applyAlignment="0" applyProtection="0"/>
  </cellStyleXfs>
  <cellXfs count="177">
    <xf numFmtId="0" fontId="0" fillId="0" borderId="0" xfId="0"/>
    <xf numFmtId="0" fontId="15" fillId="0" borderId="0" xfId="1"/>
    <xf numFmtId="0" fontId="15" fillId="0" borderId="0" xfId="1" applyAlignment="1">
      <alignment wrapText="1"/>
    </xf>
    <xf numFmtId="14" fontId="15" fillId="0" borderId="0" xfId="1" applyNumberFormat="1"/>
    <xf numFmtId="14" fontId="15" fillId="0" borderId="0" xfId="1" applyNumberFormat="1" applyAlignment="1">
      <alignment wrapText="1"/>
    </xf>
    <xf numFmtId="0" fontId="0" fillId="0" borderId="0" xfId="0" applyAlignment="1">
      <alignment wrapText="1"/>
    </xf>
    <xf numFmtId="0" fontId="15" fillId="0" borderId="0" xfId="1" applyAlignment="1">
      <alignment horizontal="center" vertical="center" wrapText="1"/>
    </xf>
    <xf numFmtId="0" fontId="15" fillId="0" borderId="0" xfId="1" applyAlignment="1">
      <alignment horizontal="center" vertical="center"/>
    </xf>
    <xf numFmtId="0" fontId="0" fillId="0" borderId="0" xfId="0" applyAlignment="1">
      <alignment horizontal="center" vertical="center"/>
    </xf>
    <xf numFmtId="0" fontId="0" fillId="0" borderId="0" xfId="0"/>
    <xf numFmtId="14" fontId="0" fillId="0" borderId="0" xfId="0" applyNumberFormat="1"/>
    <xf numFmtId="4" fontId="15" fillId="0" borderId="0" xfId="1" applyNumberFormat="1" applyAlignment="1">
      <alignment horizontal="center" vertical="center" wrapText="1"/>
    </xf>
    <xf numFmtId="4" fontId="15" fillId="0" borderId="0" xfId="1" applyNumberFormat="1"/>
    <xf numFmtId="4" fontId="0" fillId="0" borderId="0" xfId="0" applyNumberFormat="1"/>
    <xf numFmtId="0" fontId="0" fillId="0" borderId="0" xfId="0"/>
    <xf numFmtId="0" fontId="16" fillId="0" borderId="3" xfId="0" applyFont="1" applyBorder="1" applyAlignment="1">
      <alignment horizontal="center" vertical="center" wrapText="1"/>
    </xf>
    <xf numFmtId="0" fontId="0" fillId="0" borderId="0" xfId="0" applyAlignment="1">
      <alignment horizontal="center" vertical="center" wrapText="1"/>
    </xf>
    <xf numFmtId="0" fontId="19" fillId="0" borderId="0" xfId="0" applyFont="1" applyAlignment="1">
      <alignment horizontal="center" vertical="center"/>
    </xf>
    <xf numFmtId="0" fontId="0" fillId="2" borderId="0" xfId="0" applyFill="1" applyAlignment="1">
      <alignment horizontal="center" vertical="center"/>
    </xf>
    <xf numFmtId="0" fontId="23" fillId="0" borderId="3" xfId="0" applyFont="1" applyBorder="1" applyAlignment="1">
      <alignment horizontal="center" vertical="center" wrapText="1"/>
    </xf>
    <xf numFmtId="0" fontId="29" fillId="0" borderId="3" xfId="0" applyFont="1" applyBorder="1" applyAlignment="1">
      <alignment horizontal="center" vertical="center" wrapText="1"/>
    </xf>
    <xf numFmtId="3" fontId="26" fillId="2" borderId="4" xfId="0" applyNumberFormat="1" applyFont="1" applyFill="1" applyBorder="1" applyAlignment="1">
      <alignment horizontal="left" vertical="center" wrapText="1"/>
    </xf>
    <xf numFmtId="14" fontId="15" fillId="2" borderId="4" xfId="1" applyNumberFormat="1" applyFill="1" applyBorder="1"/>
    <xf numFmtId="0" fontId="15" fillId="2" borderId="4" xfId="1" applyFill="1" applyBorder="1"/>
    <xf numFmtId="4" fontId="15" fillId="2" borderId="4" xfId="1" applyNumberFormat="1" applyFill="1" applyBorder="1" applyAlignment="1">
      <alignment horizontal="center" vertical="center"/>
    </xf>
    <xf numFmtId="0" fontId="0" fillId="0" borderId="0" xfId="0"/>
    <xf numFmtId="4" fontId="15" fillId="2" borderId="4" xfId="1" applyNumberFormat="1" applyFill="1" applyBorder="1" applyAlignment="1">
      <alignment horizontal="center"/>
    </xf>
    <xf numFmtId="0" fontId="0" fillId="0" borderId="0" xfId="0"/>
    <xf numFmtId="14" fontId="15" fillId="7" borderId="0" xfId="1" applyNumberFormat="1" applyFill="1"/>
    <xf numFmtId="0" fontId="16" fillId="0" borderId="3" xfId="0" applyFont="1" applyBorder="1" applyAlignment="1">
      <alignment horizontal="center" vertical="center" wrapText="1"/>
    </xf>
    <xf numFmtId="0" fontId="23" fillId="0" borderId="3" xfId="0" applyFont="1" applyBorder="1" applyAlignment="1">
      <alignment horizontal="center" vertical="center" wrapText="1"/>
    </xf>
    <xf numFmtId="0" fontId="27" fillId="0" borderId="3" xfId="0" applyFont="1" applyBorder="1" applyAlignment="1">
      <alignment horizontal="center" vertical="center" wrapText="1"/>
    </xf>
    <xf numFmtId="4" fontId="15" fillId="2" borderId="4" xfId="1" applyNumberFormat="1" applyFill="1" applyBorder="1"/>
    <xf numFmtId="4" fontId="26" fillId="2" borderId="4" xfId="0" applyNumberFormat="1" applyFont="1" applyFill="1" applyBorder="1" applyAlignment="1">
      <alignment horizontal="left" vertical="center" wrapText="1"/>
    </xf>
    <xf numFmtId="4" fontId="29" fillId="0" borderId="4" xfId="0" applyNumberFormat="1" applyFont="1" applyFill="1" applyBorder="1" applyAlignment="1">
      <alignment horizontal="center" vertical="center" wrapText="1"/>
    </xf>
    <xf numFmtId="4" fontId="44" fillId="8" borderId="4" xfId="1" applyNumberFormat="1" applyFont="1" applyFill="1" applyBorder="1" applyAlignment="1">
      <alignment horizontal="center" vertical="top" wrapText="1"/>
    </xf>
    <xf numFmtId="4" fontId="44" fillId="8" borderId="4" xfId="1" applyNumberFormat="1" applyFont="1" applyFill="1" applyBorder="1" applyAlignment="1">
      <alignment horizontal="center" vertical="center" wrapText="1"/>
    </xf>
    <xf numFmtId="3" fontId="44" fillId="8" borderId="4" xfId="1" applyNumberFormat="1" applyFont="1" applyFill="1" applyBorder="1" applyAlignment="1">
      <alignment horizontal="center" vertical="center" wrapText="1"/>
    </xf>
    <xf numFmtId="2" fontId="44" fillId="8" borderId="4" xfId="1" applyNumberFormat="1" applyFont="1" applyFill="1" applyBorder="1" applyAlignment="1">
      <alignment horizontal="center" vertical="center" wrapText="1"/>
    </xf>
    <xf numFmtId="0" fontId="46" fillId="8" borderId="0" xfId="0" applyFont="1" applyFill="1" applyAlignment="1">
      <alignment vertical="top"/>
    </xf>
    <xf numFmtId="1" fontId="26" fillId="2" borderId="4" xfId="45" applyNumberFormat="1" applyFont="1" applyFill="1" applyBorder="1" applyAlignment="1">
      <alignment horizontal="center" vertical="top" wrapText="1"/>
    </xf>
    <xf numFmtId="0" fontId="26" fillId="2" borderId="4" xfId="45" applyFont="1" applyFill="1" applyBorder="1" applyAlignment="1">
      <alignment horizontal="center" vertical="top" wrapText="1"/>
    </xf>
    <xf numFmtId="0" fontId="26" fillId="2" borderId="4" xfId="0" applyFont="1" applyFill="1" applyBorder="1" applyAlignment="1">
      <alignment vertical="top"/>
    </xf>
    <xf numFmtId="0" fontId="26" fillId="2" borderId="4" xfId="0" applyFont="1" applyFill="1" applyBorder="1" applyAlignment="1">
      <alignment horizontal="left" vertical="top" wrapText="1"/>
    </xf>
    <xf numFmtId="4" fontId="26" fillId="2" borderId="4" xfId="0" applyNumberFormat="1" applyFont="1" applyFill="1" applyBorder="1" applyAlignment="1">
      <alignment horizontal="center" vertical="top" wrapText="1"/>
    </xf>
    <xf numFmtId="168" fontId="26" fillId="2" borderId="4" xfId="0" applyNumberFormat="1" applyFont="1" applyFill="1" applyBorder="1" applyAlignment="1">
      <alignment horizontal="center" vertical="top" wrapText="1"/>
    </xf>
    <xf numFmtId="4" fontId="26" fillId="2" borderId="4" xfId="0" applyNumberFormat="1" applyFont="1" applyFill="1" applyBorder="1" applyAlignment="1">
      <alignment horizontal="center" vertical="center" wrapText="1"/>
    </xf>
    <xf numFmtId="0" fontId="47" fillId="2" borderId="4" xfId="0" applyFont="1" applyFill="1" applyBorder="1" applyAlignment="1">
      <alignment horizontal="center" vertical="top" wrapText="1"/>
    </xf>
    <xf numFmtId="0" fontId="26" fillId="2" borderId="0" xfId="0" applyFont="1" applyFill="1" applyAlignment="1">
      <alignment vertical="top"/>
    </xf>
    <xf numFmtId="4" fontId="47" fillId="2" borderId="2" xfId="1" applyNumberFormat="1" applyFont="1" applyFill="1" applyBorder="1" applyAlignment="1">
      <alignment horizontal="center" vertical="top" wrapText="1"/>
    </xf>
    <xf numFmtId="4" fontId="47" fillId="2" borderId="6" xfId="1" applyNumberFormat="1" applyFont="1" applyFill="1" applyBorder="1" applyAlignment="1">
      <alignment horizontal="center" vertical="top" wrapText="1"/>
    </xf>
    <xf numFmtId="4" fontId="47" fillId="2" borderId="4" xfId="1" applyNumberFormat="1" applyFont="1" applyFill="1" applyBorder="1" applyAlignment="1">
      <alignment horizontal="center" vertical="top" wrapText="1"/>
    </xf>
    <xf numFmtId="167" fontId="48" fillId="2" borderId="4" xfId="0" applyNumberFormat="1" applyFont="1" applyFill="1" applyBorder="1" applyAlignment="1">
      <alignment horizontal="center" vertical="top" wrapText="1"/>
    </xf>
    <xf numFmtId="4" fontId="26" fillId="9" borderId="4" xfId="0" applyNumberFormat="1" applyFont="1" applyFill="1" applyBorder="1" applyAlignment="1">
      <alignment vertical="top" wrapText="1"/>
    </xf>
    <xf numFmtId="0" fontId="48" fillId="2" borderId="4" xfId="0" applyFont="1" applyFill="1" applyBorder="1" applyAlignment="1">
      <alignment horizontal="center" vertical="top" wrapText="1"/>
    </xf>
    <xf numFmtId="4" fontId="47" fillId="2" borderId="7" xfId="1" applyNumberFormat="1" applyFont="1" applyFill="1" applyBorder="1" applyAlignment="1">
      <alignment horizontal="center" vertical="top" wrapText="1"/>
    </xf>
    <xf numFmtId="0" fontId="43" fillId="2" borderId="4" xfId="45" applyFont="1" applyFill="1" applyBorder="1" applyAlignment="1">
      <alignment horizontal="center" vertical="top" wrapText="1"/>
    </xf>
    <xf numFmtId="0" fontId="47" fillId="2" borderId="4" xfId="45" applyFont="1" applyFill="1" applyBorder="1" applyAlignment="1">
      <alignment horizontal="center" vertical="top" wrapText="1"/>
    </xf>
    <xf numFmtId="0" fontId="26" fillId="2" borderId="4" xfId="0" applyFont="1" applyFill="1" applyBorder="1" applyAlignment="1">
      <alignment horizontal="center" vertical="top" wrapText="1"/>
    </xf>
    <xf numFmtId="167" fontId="26" fillId="2" borderId="4" xfId="0" applyNumberFormat="1" applyFont="1" applyFill="1" applyBorder="1" applyAlignment="1">
      <alignment horizontal="center" vertical="top" wrapText="1"/>
    </xf>
    <xf numFmtId="4" fontId="26" fillId="2" borderId="6" xfId="1" applyNumberFormat="1" applyFont="1" applyFill="1" applyBorder="1" applyAlignment="1">
      <alignment horizontal="left" vertical="top" wrapText="1"/>
    </xf>
    <xf numFmtId="4" fontId="26" fillId="2" borderId="4" xfId="1" applyNumberFormat="1" applyFont="1" applyFill="1" applyBorder="1" applyAlignment="1">
      <alignment horizontal="center" vertical="top" wrapText="1"/>
    </xf>
    <xf numFmtId="167" fontId="48" fillId="2" borderId="5" xfId="0" applyNumberFormat="1" applyFont="1" applyFill="1" applyBorder="1" applyAlignment="1">
      <alignment horizontal="center" vertical="top" wrapText="1"/>
    </xf>
    <xf numFmtId="0" fontId="26" fillId="2" borderId="5" xfId="0" applyFont="1" applyFill="1" applyBorder="1" applyAlignment="1">
      <alignment horizontal="left" vertical="top" wrapText="1"/>
    </xf>
    <xf numFmtId="169" fontId="26" fillId="2" borderId="4" xfId="0" applyNumberFormat="1" applyFont="1" applyFill="1" applyBorder="1" applyAlignment="1">
      <alignment horizontal="center" vertical="top" wrapText="1"/>
    </xf>
    <xf numFmtId="167" fontId="26" fillId="2" borderId="4" xfId="1" applyNumberFormat="1" applyFont="1" applyFill="1" applyBorder="1" applyAlignment="1" applyProtection="1">
      <alignment horizontal="center" vertical="top"/>
      <protection locked="0"/>
    </xf>
    <xf numFmtId="4" fontId="26" fillId="9" borderId="4" xfId="1" applyNumberFormat="1" applyFont="1" applyFill="1" applyBorder="1" applyAlignment="1" applyProtection="1">
      <alignment vertical="top"/>
      <protection locked="0"/>
    </xf>
    <xf numFmtId="0" fontId="26" fillId="9" borderId="4" xfId="1" applyFont="1" applyFill="1" applyBorder="1" applyAlignment="1" applyProtection="1">
      <alignment vertical="top"/>
      <protection locked="0"/>
    </xf>
    <xf numFmtId="0" fontId="43" fillId="2" borderId="4" xfId="0" applyFont="1" applyFill="1" applyBorder="1" applyAlignment="1">
      <alignment horizontal="center" vertical="top" wrapText="1"/>
    </xf>
    <xf numFmtId="1" fontId="26" fillId="2" borderId="4" xfId="0" applyNumberFormat="1" applyFont="1" applyFill="1" applyBorder="1" applyAlignment="1">
      <alignment horizontal="center" vertical="top" wrapText="1"/>
    </xf>
    <xf numFmtId="1" fontId="26" fillId="2" borderId="0" xfId="1" applyNumberFormat="1" applyFont="1" applyFill="1" applyAlignment="1" applyProtection="1">
      <alignment horizontal="center" vertical="top"/>
      <protection locked="0"/>
    </xf>
    <xf numFmtId="4" fontId="26" fillId="2" borderId="0" xfId="1" applyNumberFormat="1" applyFont="1" applyFill="1" applyAlignment="1" applyProtection="1">
      <alignment horizontal="center" vertical="top" wrapText="1"/>
      <protection locked="0"/>
    </xf>
    <xf numFmtId="4" fontId="26" fillId="2" borderId="0" xfId="1" applyNumberFormat="1" applyFont="1" applyFill="1" applyAlignment="1" applyProtection="1">
      <alignment horizontal="center" vertical="top"/>
      <protection locked="0"/>
    </xf>
    <xf numFmtId="2" fontId="26" fillId="9" borderId="0" xfId="1" applyNumberFormat="1" applyFont="1" applyFill="1" applyAlignment="1" applyProtection="1">
      <alignment horizontal="center" vertical="top"/>
      <protection locked="0"/>
    </xf>
    <xf numFmtId="168" fontId="26" fillId="2" borderId="0" xfId="1" applyNumberFormat="1" applyFont="1" applyFill="1" applyAlignment="1" applyProtection="1">
      <alignment horizontal="center" vertical="top"/>
      <protection locked="0"/>
    </xf>
    <xf numFmtId="4" fontId="26" fillId="2" borderId="0" xfId="1" applyNumberFormat="1" applyFont="1" applyFill="1" applyAlignment="1" applyProtection="1">
      <alignment horizontal="center" vertical="center"/>
      <protection locked="0"/>
    </xf>
    <xf numFmtId="2" fontId="26" fillId="2" borderId="0" xfId="1" applyNumberFormat="1" applyFont="1" applyFill="1" applyAlignment="1" applyProtection="1">
      <alignment horizontal="center" vertical="top"/>
      <protection locked="0"/>
    </xf>
    <xf numFmtId="2" fontId="26" fillId="2" borderId="0" xfId="1" applyNumberFormat="1" applyFont="1" applyFill="1" applyAlignment="1" applyProtection="1">
      <alignment horizontal="center" vertical="top" wrapText="1"/>
      <protection locked="0"/>
    </xf>
    <xf numFmtId="0" fontId="26" fillId="2" borderId="0" xfId="0" applyFont="1" applyFill="1" applyAlignment="1">
      <alignment horizontal="center" vertical="center"/>
    </xf>
    <xf numFmtId="0" fontId="26" fillId="10" borderId="0" xfId="0" applyFont="1" applyFill="1" applyAlignment="1">
      <alignment vertical="top"/>
    </xf>
    <xf numFmtId="0" fontId="49" fillId="3" borderId="3" xfId="0" applyFont="1" applyFill="1" applyBorder="1" applyAlignment="1">
      <alignment horizontal="center" vertical="center"/>
    </xf>
    <xf numFmtId="0" fontId="49" fillId="3" borderId="3" xfId="0" applyFont="1" applyFill="1" applyBorder="1" applyAlignment="1">
      <alignment horizontal="center" vertical="center" wrapText="1"/>
    </xf>
    <xf numFmtId="0" fontId="51" fillId="3" borderId="0" xfId="0" applyFont="1" applyFill="1" applyAlignment="1">
      <alignment horizontal="center" vertical="center"/>
    </xf>
    <xf numFmtId="0" fontId="26" fillId="7" borderId="0" xfId="0" applyFont="1" applyFill="1" applyAlignment="1">
      <alignment vertical="top"/>
    </xf>
    <xf numFmtId="0" fontId="50" fillId="3" borderId="8" xfId="0" applyFont="1" applyFill="1" applyBorder="1" applyAlignment="1">
      <alignment horizontal="center" vertical="center" wrapText="1"/>
    </xf>
    <xf numFmtId="0" fontId="16" fillId="0" borderId="8" xfId="0" applyFont="1" applyBorder="1" applyAlignment="1">
      <alignment horizontal="center" vertical="center" wrapText="1"/>
    </xf>
    <xf numFmtId="0" fontId="0" fillId="0" borderId="4" xfId="0" applyBorder="1" applyAlignment="1">
      <alignment horizontal="center" vertical="center"/>
    </xf>
    <xf numFmtId="0" fontId="17" fillId="0" borderId="4" xfId="0" applyFont="1" applyBorder="1" applyAlignment="1">
      <alignment horizontal="center" vertical="center"/>
    </xf>
    <xf numFmtId="0" fontId="15" fillId="2" borderId="10" xfId="1" applyFill="1" applyBorder="1"/>
    <xf numFmtId="4" fontId="29" fillId="0" borderId="10" xfId="0" applyNumberFormat="1" applyFont="1" applyFill="1" applyBorder="1" applyAlignment="1">
      <alignment horizontal="center" vertical="center" wrapText="1"/>
    </xf>
    <xf numFmtId="3" fontId="26" fillId="2" borderId="10" xfId="0" applyNumberFormat="1" applyFont="1" applyFill="1" applyBorder="1" applyAlignment="1">
      <alignment horizontal="left" vertical="center" wrapText="1"/>
    </xf>
    <xf numFmtId="4" fontId="15" fillId="2" borderId="10" xfId="1" applyNumberFormat="1" applyFill="1" applyBorder="1" applyAlignment="1">
      <alignment horizontal="center" vertical="center"/>
    </xf>
    <xf numFmtId="4" fontId="15" fillId="2" borderId="10" xfId="1" applyNumberFormat="1" applyFill="1" applyBorder="1"/>
    <xf numFmtId="14" fontId="15" fillId="2" borderId="10" xfId="1" applyNumberFormat="1" applyFill="1" applyBorder="1"/>
    <xf numFmtId="0" fontId="15" fillId="0" borderId="4" xfId="1" applyBorder="1"/>
    <xf numFmtId="0" fontId="0" fillId="0" borderId="4" xfId="0" applyBorder="1"/>
    <xf numFmtId="0" fontId="26" fillId="0" borderId="4" xfId="1" applyNumberFormat="1" applyFont="1" applyBorder="1" applyAlignment="1" applyProtection="1">
      <alignment horizontal="center" vertical="center" wrapText="1"/>
      <protection locked="0"/>
    </xf>
    <xf numFmtId="0" fontId="15" fillId="2" borderId="4" xfId="1" applyFill="1" applyBorder="1" applyAlignment="1">
      <alignment wrapText="1"/>
    </xf>
    <xf numFmtId="4" fontId="26" fillId="11" borderId="4" xfId="0" applyNumberFormat="1" applyFont="1" applyFill="1" applyBorder="1" applyAlignment="1">
      <alignment horizontal="center" vertical="top" wrapText="1"/>
    </xf>
    <xf numFmtId="4" fontId="26" fillId="11" borderId="4" xfId="0" applyNumberFormat="1" applyFont="1" applyFill="1" applyBorder="1" applyAlignment="1">
      <alignment horizontal="center" vertical="center" wrapText="1"/>
    </xf>
    <xf numFmtId="0" fontId="47" fillId="11" borderId="4" xfId="0" applyFont="1" applyFill="1" applyBorder="1" applyAlignment="1">
      <alignment horizontal="center" vertical="top" wrapText="1"/>
    </xf>
    <xf numFmtId="0" fontId="43" fillId="11" borderId="4" xfId="45" applyFont="1" applyFill="1" applyBorder="1" applyAlignment="1">
      <alignment horizontal="center" vertical="center" wrapText="1"/>
    </xf>
    <xf numFmtId="0" fontId="43" fillId="11" borderId="4" xfId="0" applyFont="1" applyFill="1" applyBorder="1" applyAlignment="1">
      <alignment horizontal="right" vertical="center"/>
    </xf>
    <xf numFmtId="4" fontId="47" fillId="11" borderId="4" xfId="1" applyNumberFormat="1" applyFont="1" applyFill="1" applyBorder="1" applyAlignment="1">
      <alignment horizontal="center" vertical="top" wrapText="1"/>
    </xf>
    <xf numFmtId="1" fontId="26" fillId="2" borderId="11" xfId="45" applyNumberFormat="1" applyFont="1" applyFill="1" applyBorder="1" applyAlignment="1">
      <alignment horizontal="center" vertical="top" wrapText="1"/>
    </xf>
    <xf numFmtId="1" fontId="44" fillId="8" borderId="4" xfId="1" applyNumberFormat="1" applyFont="1" applyFill="1" applyBorder="1" applyAlignment="1">
      <alignment horizontal="center" vertical="top" wrapText="1"/>
    </xf>
    <xf numFmtId="168" fontId="44" fillId="8" borderId="4" xfId="1" applyNumberFormat="1" applyFont="1" applyFill="1" applyBorder="1" applyAlignment="1">
      <alignment horizontal="center" vertical="top" wrapText="1"/>
    </xf>
    <xf numFmtId="2" fontId="44" fillId="8" borderId="4" xfId="1" applyNumberFormat="1" applyFont="1" applyFill="1" applyBorder="1" applyAlignment="1">
      <alignment horizontal="center" vertical="top" wrapText="1"/>
    </xf>
    <xf numFmtId="4" fontId="45" fillId="8" borderId="4" xfId="0" applyNumberFormat="1" applyFont="1" applyFill="1" applyBorder="1" applyAlignment="1">
      <alignment horizontal="center" vertical="top" wrapText="1"/>
    </xf>
    <xf numFmtId="1" fontId="26" fillId="2" borderId="4" xfId="45" applyNumberFormat="1" applyFont="1" applyFill="1" applyBorder="1" applyAlignment="1">
      <alignment horizontal="left" vertical="top" wrapText="1"/>
    </xf>
    <xf numFmtId="43" fontId="52" fillId="12" borderId="4" xfId="263" applyFont="1" applyFill="1" applyBorder="1" applyAlignment="1">
      <alignment horizontal="center" vertical="center"/>
    </xf>
    <xf numFmtId="0" fontId="48" fillId="11" borderId="4" xfId="0" applyFont="1" applyFill="1" applyBorder="1" applyAlignment="1">
      <alignment vertical="top" wrapText="1"/>
    </xf>
    <xf numFmtId="43" fontId="46" fillId="12" borderId="4" xfId="1" applyNumberFormat="1" applyFont="1" applyFill="1" applyBorder="1" applyProtection="1">
      <protection locked="0"/>
    </xf>
    <xf numFmtId="0" fontId="26" fillId="12" borderId="4" xfId="0" applyFont="1" applyFill="1" applyBorder="1" applyAlignment="1">
      <alignment vertical="top"/>
    </xf>
    <xf numFmtId="167" fontId="48" fillId="12" borderId="4" xfId="0" applyNumberFormat="1" applyFont="1" applyFill="1" applyBorder="1" applyAlignment="1">
      <alignment horizontal="left" vertical="top" wrapText="1"/>
    </xf>
    <xf numFmtId="0" fontId="43" fillId="12" borderId="4" xfId="45" applyFont="1" applyFill="1" applyBorder="1" applyAlignment="1">
      <alignment horizontal="center" vertical="center" wrapText="1"/>
    </xf>
    <xf numFmtId="168" fontId="26" fillId="11" borderId="4" xfId="0" applyNumberFormat="1" applyFont="1" applyFill="1" applyBorder="1" applyAlignment="1">
      <alignment horizontal="center" vertical="top" wrapText="1"/>
    </xf>
    <xf numFmtId="167" fontId="48" fillId="11" borderId="4" xfId="0" applyNumberFormat="1" applyFont="1" applyFill="1" applyBorder="1" applyAlignment="1">
      <alignment horizontal="center" vertical="top" wrapText="1"/>
    </xf>
    <xf numFmtId="168" fontId="26" fillId="12" borderId="4" xfId="0" applyNumberFormat="1" applyFont="1" applyFill="1" applyBorder="1" applyAlignment="1">
      <alignment horizontal="center" vertical="top" wrapText="1"/>
    </xf>
    <xf numFmtId="167" fontId="48" fillId="12" borderId="4" xfId="0" applyNumberFormat="1" applyFont="1" applyFill="1" applyBorder="1" applyAlignment="1">
      <alignment horizontal="center" vertical="top" wrapText="1"/>
    </xf>
    <xf numFmtId="43" fontId="46" fillId="11" borderId="4" xfId="1" applyNumberFormat="1" applyFont="1" applyFill="1" applyBorder="1" applyProtection="1">
      <protection locked="0"/>
    </xf>
    <xf numFmtId="0" fontId="48" fillId="12" borderId="4" xfId="0" applyFont="1" applyFill="1" applyBorder="1" applyAlignment="1">
      <alignment horizontal="center" vertical="center" wrapText="1"/>
    </xf>
    <xf numFmtId="43" fontId="52" fillId="11" borderId="4" xfId="263" applyFont="1" applyFill="1" applyBorder="1" applyAlignment="1">
      <alignment horizontal="center" vertical="center"/>
    </xf>
    <xf numFmtId="0" fontId="26" fillId="12" borderId="4" xfId="0" applyFont="1" applyFill="1" applyBorder="1" applyAlignment="1">
      <alignment horizontal="left" vertical="top"/>
    </xf>
    <xf numFmtId="0" fontId="48" fillId="12" borderId="4" xfId="0" applyFont="1" applyFill="1" applyBorder="1" applyAlignment="1">
      <alignment vertical="top" wrapText="1"/>
    </xf>
    <xf numFmtId="4" fontId="47" fillId="12" borderId="4" xfId="1" applyNumberFormat="1" applyFont="1" applyFill="1" applyBorder="1" applyAlignment="1">
      <alignment horizontal="center" vertical="top" wrapText="1"/>
    </xf>
    <xf numFmtId="4" fontId="26" fillId="12" borderId="4" xfId="0" applyNumberFormat="1" applyFont="1" applyFill="1" applyBorder="1" applyAlignment="1">
      <alignment horizontal="center" vertical="top" wrapText="1"/>
    </xf>
    <xf numFmtId="0" fontId="47" fillId="12" borderId="4" xfId="0" applyFont="1" applyFill="1" applyBorder="1" applyAlignment="1">
      <alignment horizontal="left" vertical="top" wrapText="1"/>
    </xf>
    <xf numFmtId="0" fontId="48" fillId="11" borderId="4" xfId="0" applyFont="1" applyFill="1" applyBorder="1" applyAlignment="1">
      <alignment horizontal="center" vertical="center" wrapText="1"/>
    </xf>
    <xf numFmtId="2" fontId="26" fillId="12" borderId="4" xfId="0" applyNumberFormat="1" applyFont="1" applyFill="1" applyBorder="1" applyAlignment="1">
      <alignment horizontal="center" vertical="top" wrapText="1"/>
    </xf>
    <xf numFmtId="1" fontId="26" fillId="12" borderId="4" xfId="0" applyNumberFormat="1" applyFont="1" applyFill="1" applyBorder="1" applyAlignment="1">
      <alignment horizontal="center" vertical="top" wrapText="1"/>
    </xf>
    <xf numFmtId="0" fontId="26" fillId="11" borderId="4" xfId="0" applyFont="1" applyFill="1" applyBorder="1" applyAlignment="1">
      <alignment horizontal="left" vertical="top"/>
    </xf>
    <xf numFmtId="4" fontId="43" fillId="12" borderId="4" xfId="45" applyNumberFormat="1" applyFont="1" applyFill="1" applyBorder="1" applyAlignment="1">
      <alignment horizontal="center" vertical="center" wrapText="1"/>
    </xf>
    <xf numFmtId="43" fontId="46" fillId="11" borderId="4" xfId="1" applyNumberFormat="1" applyFont="1" applyFill="1" applyBorder="1" applyAlignment="1" applyProtection="1">
      <alignment vertical="center"/>
      <protection locked="0"/>
    </xf>
    <xf numFmtId="4" fontId="26" fillId="12" borderId="4" xfId="0" applyNumberFormat="1" applyFont="1" applyFill="1" applyBorder="1" applyAlignment="1">
      <alignment horizontal="center" vertical="center" wrapText="1"/>
    </xf>
    <xf numFmtId="0" fontId="47" fillId="12" borderId="4" xfId="0" applyFont="1" applyFill="1" applyBorder="1" applyAlignment="1">
      <alignment horizontal="center" vertical="top" wrapText="1"/>
    </xf>
    <xf numFmtId="2" fontId="44" fillId="9" borderId="4" xfId="1" applyNumberFormat="1" applyFont="1" applyFill="1" applyBorder="1" applyAlignment="1">
      <alignment horizontal="center" vertical="center" wrapText="1"/>
    </xf>
    <xf numFmtId="4" fontId="47" fillId="11" borderId="4" xfId="1" applyNumberFormat="1" applyFont="1" applyFill="1" applyBorder="1" applyAlignment="1">
      <alignment horizontal="left" vertical="top" wrapText="1"/>
    </xf>
    <xf numFmtId="0" fontId="48" fillId="12" borderId="4" xfId="45" applyFont="1" applyFill="1" applyBorder="1" applyAlignment="1">
      <alignment horizontal="left" vertical="center" wrapText="1"/>
    </xf>
    <xf numFmtId="0" fontId="48" fillId="12" borderId="4" xfId="45" applyFont="1" applyFill="1" applyBorder="1" applyAlignment="1">
      <alignment horizontal="center" vertical="center" wrapText="1"/>
    </xf>
    <xf numFmtId="0" fontId="26" fillId="9" borderId="0" xfId="0" applyFont="1" applyFill="1" applyAlignment="1">
      <alignment vertical="center"/>
    </xf>
    <xf numFmtId="0" fontId="48" fillId="2" borderId="4" xfId="45" applyFont="1" applyFill="1" applyBorder="1" applyAlignment="1">
      <alignment horizontal="center" vertical="center" wrapText="1"/>
    </xf>
    <xf numFmtId="0" fontId="48" fillId="2" borderId="4" xfId="45" applyFont="1" applyFill="1" applyBorder="1" applyAlignment="1">
      <alignment horizontal="left" vertical="center" wrapText="1"/>
    </xf>
    <xf numFmtId="4" fontId="26" fillId="7" borderId="4" xfId="0" applyNumberFormat="1" applyFont="1" applyFill="1" applyBorder="1" applyAlignment="1">
      <alignment horizontal="center" vertical="top" wrapText="1"/>
    </xf>
    <xf numFmtId="4" fontId="47" fillId="7" borderId="4" xfId="1" applyNumberFormat="1" applyFont="1" applyFill="1" applyBorder="1" applyAlignment="1">
      <alignment horizontal="center" vertical="top" wrapText="1"/>
    </xf>
    <xf numFmtId="0" fontId="47" fillId="7" borderId="4" xfId="0" applyFont="1" applyFill="1" applyBorder="1" applyAlignment="1">
      <alignment horizontal="center" vertical="top" wrapText="1"/>
    </xf>
    <xf numFmtId="168" fontId="26" fillId="7" borderId="4" xfId="0" applyNumberFormat="1" applyFont="1" applyFill="1" applyBorder="1" applyAlignment="1">
      <alignment horizontal="center" vertical="top" wrapText="1"/>
    </xf>
    <xf numFmtId="4" fontId="26" fillId="7" borderId="4" xfId="0" applyNumberFormat="1" applyFont="1" applyFill="1" applyBorder="1" applyAlignment="1">
      <alignment horizontal="center" vertical="center" wrapText="1"/>
    </xf>
    <xf numFmtId="0" fontId="26" fillId="2" borderId="11" xfId="45" applyFont="1" applyFill="1" applyBorder="1" applyAlignment="1">
      <alignment horizontal="center" vertical="top" wrapText="1"/>
    </xf>
    <xf numFmtId="0" fontId="48" fillId="2" borderId="11" xfId="0" applyFont="1" applyFill="1" applyBorder="1" applyAlignment="1">
      <alignment horizontal="center" vertical="top" wrapText="1"/>
    </xf>
    <xf numFmtId="167" fontId="48" fillId="2" borderId="11" xfId="0" applyNumberFormat="1" applyFont="1" applyFill="1" applyBorder="1" applyAlignment="1">
      <alignment horizontal="center" vertical="top" wrapText="1"/>
    </xf>
    <xf numFmtId="0" fontId="26" fillId="2" borderId="11" xfId="0" applyFont="1" applyFill="1" applyBorder="1" applyAlignment="1">
      <alignment horizontal="left" vertical="top" wrapText="1"/>
    </xf>
    <xf numFmtId="4" fontId="26" fillId="9" borderId="11" xfId="0" applyNumberFormat="1" applyFont="1" applyFill="1" applyBorder="1" applyAlignment="1">
      <alignment vertical="top" wrapText="1"/>
    </xf>
    <xf numFmtId="4" fontId="26" fillId="2" borderId="11" xfId="0" applyNumberFormat="1" applyFont="1" applyFill="1" applyBorder="1" applyAlignment="1">
      <alignment horizontal="center" vertical="top" wrapText="1"/>
    </xf>
    <xf numFmtId="168" fontId="26" fillId="2" borderId="11" xfId="0" applyNumberFormat="1" applyFont="1" applyFill="1" applyBorder="1" applyAlignment="1">
      <alignment horizontal="center" vertical="top" wrapText="1"/>
    </xf>
    <xf numFmtId="4" fontId="26" fillId="2" borderId="11" xfId="0" applyNumberFormat="1" applyFont="1" applyFill="1" applyBorder="1" applyAlignment="1">
      <alignment horizontal="center" vertical="center" wrapText="1"/>
    </xf>
    <xf numFmtId="4" fontId="47" fillId="2" borderId="11" xfId="1" applyNumberFormat="1" applyFont="1" applyFill="1" applyBorder="1" applyAlignment="1">
      <alignment horizontal="center" vertical="top" wrapText="1"/>
    </xf>
    <xf numFmtId="0" fontId="47" fillId="2" borderId="11" xfId="0" applyFont="1" applyFill="1" applyBorder="1" applyAlignment="1">
      <alignment horizontal="center" vertical="top" wrapText="1"/>
    </xf>
    <xf numFmtId="4" fontId="47" fillId="7" borderId="4" xfId="1" applyNumberFormat="1" applyFont="1" applyFill="1" applyBorder="1" applyAlignment="1">
      <alignment horizontal="left" vertical="top" wrapText="1"/>
    </xf>
    <xf numFmtId="0" fontId="46" fillId="2" borderId="0" xfId="0" applyFont="1" applyFill="1" applyAlignment="1">
      <alignment vertical="top"/>
    </xf>
    <xf numFmtId="0" fontId="46" fillId="2" borderId="4" xfId="0" applyFont="1" applyFill="1" applyBorder="1" applyAlignment="1">
      <alignment vertical="top"/>
    </xf>
    <xf numFmtId="164" fontId="26" fillId="2" borderId="4" xfId="0" applyNumberFormat="1" applyFont="1" applyFill="1" applyBorder="1" applyAlignment="1">
      <alignment vertical="top"/>
    </xf>
    <xf numFmtId="0" fontId="43" fillId="0" borderId="12" xfId="0" applyFont="1" applyBorder="1" applyAlignment="1">
      <alignment vertical="center" wrapText="1"/>
    </xf>
    <xf numFmtId="0" fontId="48" fillId="2" borderId="4" xfId="0" applyFont="1" applyFill="1" applyBorder="1" applyAlignment="1">
      <alignment horizontal="center" vertical="center" wrapText="1"/>
    </xf>
    <xf numFmtId="0" fontId="55" fillId="0" borderId="0" xfId="1" applyFont="1" applyAlignment="1" applyProtection="1">
      <alignment wrapText="1"/>
      <protection locked="0"/>
    </xf>
    <xf numFmtId="0" fontId="55" fillId="0" borderId="0" xfId="1" applyFont="1" applyProtection="1">
      <protection locked="0"/>
    </xf>
    <xf numFmtId="0" fontId="55" fillId="11" borderId="0" xfId="1" applyFont="1" applyFill="1" applyAlignment="1" applyProtection="1">
      <alignment wrapText="1"/>
      <protection locked="0"/>
    </xf>
    <xf numFmtId="2" fontId="55" fillId="11" borderId="0" xfId="1" applyNumberFormat="1" applyFont="1" applyFill="1" applyAlignment="1" applyProtection="1">
      <alignment horizontal="center" vertical="center"/>
      <protection locked="0"/>
    </xf>
    <xf numFmtId="0" fontId="48" fillId="11" borderId="4" xfId="0" applyFont="1" applyFill="1" applyBorder="1" applyAlignment="1">
      <alignment horizontal="left" wrapText="1"/>
    </xf>
    <xf numFmtId="0" fontId="46" fillId="2" borderId="4" xfId="0" applyFont="1" applyFill="1" applyBorder="1" applyAlignment="1">
      <alignment horizontal="center" vertical="top"/>
    </xf>
    <xf numFmtId="0" fontId="26" fillId="2" borderId="4" xfId="0" applyFont="1" applyFill="1" applyBorder="1" applyAlignment="1">
      <alignment horizontal="center" vertical="top"/>
    </xf>
    <xf numFmtId="0" fontId="26" fillId="2" borderId="0" xfId="0" applyFont="1" applyFill="1" applyAlignment="1">
      <alignment horizontal="center" vertical="top"/>
    </xf>
    <xf numFmtId="0" fontId="17" fillId="0" borderId="0" xfId="0" applyFont="1" applyAlignment="1">
      <alignment horizontal="center" wrapText="1"/>
    </xf>
    <xf numFmtId="0" fontId="0" fillId="0" borderId="0" xfId="0" applyAlignment="1">
      <alignment horizontal="center"/>
    </xf>
    <xf numFmtId="0" fontId="22" fillId="3" borderId="8" xfId="0" applyFont="1" applyFill="1" applyBorder="1" applyAlignment="1">
      <alignment horizontal="center" vertical="center" wrapText="1"/>
    </xf>
    <xf numFmtId="0" fontId="22" fillId="3" borderId="9" xfId="0" applyFont="1" applyFill="1" applyBorder="1" applyAlignment="1">
      <alignment horizontal="center" vertical="center" wrapText="1"/>
    </xf>
    <xf numFmtId="164" fontId="26" fillId="2" borderId="0" xfId="0" applyNumberFormat="1" applyFont="1" applyFill="1" applyAlignment="1">
      <alignment vertical="top"/>
    </xf>
  </cellXfs>
  <cellStyles count="264">
    <cellStyle name="Check Cell 2" xfId="22" xr:uid="{00000000-0005-0000-0000-000000000000}"/>
    <cellStyle name="Check Cell 2 2" xfId="74" xr:uid="{00000000-0005-0000-0000-000001000000}"/>
    <cellStyle name="Comma 2" xfId="190" xr:uid="{00000000-0005-0000-0000-000002000000}"/>
    <cellStyle name="Comma 2 2" xfId="262" xr:uid="{00000000-0005-0000-0000-000003000000}"/>
    <cellStyle name="Comma 3" xfId="263" xr:uid="{00000000-0005-0000-0000-000004000000}"/>
    <cellStyle name="Excel Built-in Normal" xfId="50" xr:uid="{00000000-0005-0000-0000-000005000000}"/>
    <cellStyle name="Excel Built-in Normal 2" xfId="72" xr:uid="{00000000-0005-0000-0000-000006000000}"/>
    <cellStyle name="Normal" xfId="0" builtinId="0"/>
    <cellStyle name="Normal 10" xfId="67" xr:uid="{00000000-0005-0000-0000-000007000000}"/>
    <cellStyle name="Normal 11" xfId="80" xr:uid="{00000000-0005-0000-0000-000008000000}"/>
    <cellStyle name="Normal 11 2" xfId="137" xr:uid="{00000000-0005-0000-0000-000009000000}"/>
    <cellStyle name="Normal 11 2 2" xfId="203" xr:uid="{00000000-0005-0000-0000-00000A000000}"/>
    <cellStyle name="Normal 11 3" xfId="175" xr:uid="{00000000-0005-0000-0000-00000B000000}"/>
    <cellStyle name="Normal 12" xfId="36" xr:uid="{00000000-0005-0000-0000-00000C000000}"/>
    <cellStyle name="Normal 2" xfId="1" xr:uid="{00000000-0005-0000-0000-00000D000000}"/>
    <cellStyle name="Normal 2 2" xfId="21" xr:uid="{00000000-0005-0000-0000-00000E000000}"/>
    <cellStyle name="Normal 2 2 2" xfId="47" xr:uid="{00000000-0005-0000-0000-00000F000000}"/>
    <cellStyle name="Normal 2 2 2 2" xfId="73" xr:uid="{00000000-0005-0000-0000-000010000000}"/>
    <cellStyle name="Normal 2 2 3" xfId="45" xr:uid="{00000000-0005-0000-0000-000011000000}"/>
    <cellStyle name="Normal 2 2 4" xfId="39" xr:uid="{00000000-0005-0000-0000-000012000000}"/>
    <cellStyle name="Normal 2 2 4 2" xfId="238" xr:uid="{00000000-0005-0000-0000-000013000000}"/>
    <cellStyle name="Normal 2 2 5" xfId="128" xr:uid="{00000000-0005-0000-0000-000014000000}"/>
    <cellStyle name="Normal 2 3" xfId="20" xr:uid="{00000000-0005-0000-0000-000015000000}"/>
    <cellStyle name="Normal 2 3 2" xfId="52" xr:uid="{00000000-0005-0000-0000-000016000000}"/>
    <cellStyle name="Normal 2 4" xfId="33" xr:uid="{00000000-0005-0000-0000-000017000000}"/>
    <cellStyle name="Normal 2 4 2" xfId="82" xr:uid="{00000000-0005-0000-0000-000018000000}"/>
    <cellStyle name="Normal 2 4 3" xfId="70" xr:uid="{00000000-0005-0000-0000-000019000000}"/>
    <cellStyle name="Normal 2 5" xfId="32" xr:uid="{00000000-0005-0000-0000-00001A000000}"/>
    <cellStyle name="Normal 3" xfId="2" xr:uid="{00000000-0005-0000-0000-00001B000000}"/>
    <cellStyle name="Normal 3 2" xfId="6" xr:uid="{00000000-0005-0000-0000-00001C000000}"/>
    <cellStyle name="Normal 3 2 2" xfId="24" xr:uid="{00000000-0005-0000-0000-00001D000000}"/>
    <cellStyle name="Normal 3 2 3" xfId="25" xr:uid="{00000000-0005-0000-0000-00001E000000}"/>
    <cellStyle name="Normal 3 3" xfId="7" xr:uid="{00000000-0005-0000-0000-00001F000000}"/>
    <cellStyle name="Normal 3 3 2" xfId="64" xr:uid="{00000000-0005-0000-0000-000020000000}"/>
    <cellStyle name="Normal 3 4" xfId="30" xr:uid="{00000000-0005-0000-0000-000021000000}"/>
    <cellStyle name="Normal 3 4 2" xfId="44" xr:uid="{00000000-0005-0000-0000-000022000000}"/>
    <cellStyle name="Normal 3 4 3" xfId="130" xr:uid="{00000000-0005-0000-0000-000023000000}"/>
    <cellStyle name="Normal 3 5" xfId="34" xr:uid="{00000000-0005-0000-0000-000024000000}"/>
    <cellStyle name="Normal 4" xfId="5" xr:uid="{00000000-0005-0000-0000-000025000000}"/>
    <cellStyle name="Normal 4 2" xfId="9" xr:uid="{00000000-0005-0000-0000-000026000000}"/>
    <cellStyle name="Normal 4 2 2" xfId="48" xr:uid="{00000000-0005-0000-0000-000027000000}"/>
    <cellStyle name="Normal 4 3" xfId="23" xr:uid="{00000000-0005-0000-0000-000028000000}"/>
    <cellStyle name="Normal 4 3 2" xfId="29" xr:uid="{00000000-0005-0000-0000-000029000000}"/>
    <cellStyle name="Normal 4 3 3" xfId="38" xr:uid="{00000000-0005-0000-0000-00002A000000}"/>
    <cellStyle name="Normal 4 3 4" xfId="187" xr:uid="{00000000-0005-0000-0000-00002B000000}"/>
    <cellStyle name="Normal 4 4" xfId="127" xr:uid="{00000000-0005-0000-0000-00002C000000}"/>
    <cellStyle name="Normal 4 4 2" xfId="188" xr:uid="{00000000-0005-0000-0000-00002D000000}"/>
    <cellStyle name="Normal 5" xfId="35" xr:uid="{00000000-0005-0000-0000-00002E000000}"/>
    <cellStyle name="Normal 5 10" xfId="138" xr:uid="{00000000-0005-0000-0000-00002F000000}"/>
    <cellStyle name="Normal 5 11" xfId="161" xr:uid="{00000000-0005-0000-0000-000030000000}"/>
    <cellStyle name="Normal 5 12" xfId="215" xr:uid="{00000000-0005-0000-0000-000031000000}"/>
    <cellStyle name="Normal 5 13" xfId="239" xr:uid="{00000000-0005-0000-0000-000032000000}"/>
    <cellStyle name="Normal 5 2" xfId="51" xr:uid="{00000000-0005-0000-0000-000033000000}"/>
    <cellStyle name="Normal 5 3" xfId="58" xr:uid="{00000000-0005-0000-0000-000034000000}"/>
    <cellStyle name="Normal 5 3 2" xfId="95" xr:uid="{00000000-0005-0000-0000-000035000000}"/>
    <cellStyle name="Normal 5 3 2 2" xfId="123" xr:uid="{00000000-0005-0000-0000-000036000000}"/>
    <cellStyle name="Normal 5 3 2 2 2" xfId="211" xr:uid="{00000000-0005-0000-0000-000037000000}"/>
    <cellStyle name="Normal 5 3 2 3" xfId="157" xr:uid="{00000000-0005-0000-0000-000038000000}"/>
    <cellStyle name="Normal 5 3 2 4" xfId="183" xr:uid="{00000000-0005-0000-0000-000039000000}"/>
    <cellStyle name="Normal 5 3 2 5" xfId="234" xr:uid="{00000000-0005-0000-0000-00003A000000}"/>
    <cellStyle name="Normal 5 3 2 6" xfId="258" xr:uid="{00000000-0005-0000-0000-00003B000000}"/>
    <cellStyle name="Normal 5 3 3" xfId="111" xr:uid="{00000000-0005-0000-0000-00003C000000}"/>
    <cellStyle name="Normal 5 3 3 2" xfId="198" xr:uid="{00000000-0005-0000-0000-00003D000000}"/>
    <cellStyle name="Normal 5 3 4" xfId="145" xr:uid="{00000000-0005-0000-0000-00003E000000}"/>
    <cellStyle name="Normal 5 3 5" xfId="169" xr:uid="{00000000-0005-0000-0000-00003F000000}"/>
    <cellStyle name="Normal 5 3 6" xfId="222" xr:uid="{00000000-0005-0000-0000-000040000000}"/>
    <cellStyle name="Normal 5 3 7" xfId="246" xr:uid="{00000000-0005-0000-0000-000041000000}"/>
    <cellStyle name="Normal 5 4" xfId="71" xr:uid="{00000000-0005-0000-0000-000042000000}"/>
    <cellStyle name="Normal 5 5" xfId="49" xr:uid="{00000000-0005-0000-0000-000043000000}"/>
    <cellStyle name="Normal 5 5 2" xfId="90" xr:uid="{00000000-0005-0000-0000-000044000000}"/>
    <cellStyle name="Normal 5 5 2 2" xfId="193" xr:uid="{00000000-0005-0000-0000-000045000000}"/>
    <cellStyle name="Normal 5 5 3" xfId="106" xr:uid="{00000000-0005-0000-0000-000046000000}"/>
    <cellStyle name="Normal 5 5 4" xfId="140" xr:uid="{00000000-0005-0000-0000-000047000000}"/>
    <cellStyle name="Normal 5 5 5" xfId="164" xr:uid="{00000000-0005-0000-0000-000048000000}"/>
    <cellStyle name="Normal 5 5 6" xfId="217" xr:uid="{00000000-0005-0000-0000-000049000000}"/>
    <cellStyle name="Normal 5 5 7" xfId="241" xr:uid="{00000000-0005-0000-0000-00004A000000}"/>
    <cellStyle name="Normal 5 6" xfId="79" xr:uid="{00000000-0005-0000-0000-00004B000000}"/>
    <cellStyle name="Normal 5 6 2" xfId="136" xr:uid="{00000000-0005-0000-0000-00004C000000}"/>
    <cellStyle name="Normal 5 7" xfId="42" xr:uid="{00000000-0005-0000-0000-00004D000000}"/>
    <cellStyle name="Normal 5 7 2" xfId="87" xr:uid="{00000000-0005-0000-0000-00004E000000}"/>
    <cellStyle name="Normal 5 7 2 2" xfId="206" xr:uid="{00000000-0005-0000-0000-00004F000000}"/>
    <cellStyle name="Normal 5 7 3" xfId="118" xr:uid="{00000000-0005-0000-0000-000050000000}"/>
    <cellStyle name="Normal 5 7 4" xfId="152" xr:uid="{00000000-0005-0000-0000-000051000000}"/>
    <cellStyle name="Normal 5 7 5" xfId="178" xr:uid="{00000000-0005-0000-0000-000052000000}"/>
    <cellStyle name="Normal 5 7 6" xfId="229" xr:uid="{00000000-0005-0000-0000-000053000000}"/>
    <cellStyle name="Normal 5 7 7" xfId="253" xr:uid="{00000000-0005-0000-0000-000054000000}"/>
    <cellStyle name="Normal 5 8" xfId="40" xr:uid="{00000000-0005-0000-0000-000055000000}"/>
    <cellStyle name="Normal 5 8 2" xfId="86" xr:uid="{00000000-0005-0000-0000-000056000000}"/>
    <cellStyle name="Normal 5 8 3" xfId="189" xr:uid="{00000000-0005-0000-0000-000057000000}"/>
    <cellStyle name="Normal 5 9" xfId="104" xr:uid="{00000000-0005-0000-0000-000058000000}"/>
    <cellStyle name="Normal 5 9 2" xfId="191" xr:uid="{00000000-0005-0000-0000-000059000000}"/>
    <cellStyle name="Normal 6" xfId="41" xr:uid="{00000000-0005-0000-0000-00005A000000}"/>
    <cellStyle name="Normal 6 2" xfId="59" xr:uid="{00000000-0005-0000-0000-00005B000000}"/>
    <cellStyle name="Normal 6 3" xfId="55" xr:uid="{00000000-0005-0000-0000-00005C000000}"/>
    <cellStyle name="Normal 7" xfId="37" xr:uid="{00000000-0005-0000-0000-00005D000000}"/>
    <cellStyle name="Normal 7 10" xfId="165" xr:uid="{00000000-0005-0000-0000-00005E000000}"/>
    <cellStyle name="Normal 7 11" xfId="218" xr:uid="{00000000-0005-0000-0000-00005F000000}"/>
    <cellStyle name="Normal 7 12" xfId="242" xr:uid="{00000000-0005-0000-0000-000060000000}"/>
    <cellStyle name="Normal 7 2" xfId="60" xr:uid="{00000000-0005-0000-0000-000061000000}"/>
    <cellStyle name="Normal 7 2 2" xfId="96" xr:uid="{00000000-0005-0000-0000-000062000000}"/>
    <cellStyle name="Normal 7 2 2 2" xfId="124" xr:uid="{00000000-0005-0000-0000-000063000000}"/>
    <cellStyle name="Normal 7 2 2 2 2" xfId="212" xr:uid="{00000000-0005-0000-0000-000064000000}"/>
    <cellStyle name="Normal 7 2 2 3" xfId="158" xr:uid="{00000000-0005-0000-0000-000065000000}"/>
    <cellStyle name="Normal 7 2 2 4" xfId="184" xr:uid="{00000000-0005-0000-0000-000066000000}"/>
    <cellStyle name="Normal 7 2 2 5" xfId="235" xr:uid="{00000000-0005-0000-0000-000067000000}"/>
    <cellStyle name="Normal 7 2 2 6" xfId="259" xr:uid="{00000000-0005-0000-0000-000068000000}"/>
    <cellStyle name="Normal 7 2 3" xfId="112" xr:uid="{00000000-0005-0000-0000-000069000000}"/>
    <cellStyle name="Normal 7 2 3 2" xfId="199" xr:uid="{00000000-0005-0000-0000-00006A000000}"/>
    <cellStyle name="Normal 7 2 4" xfId="146" xr:uid="{00000000-0005-0000-0000-00006B000000}"/>
    <cellStyle name="Normal 7 2 5" xfId="170" xr:uid="{00000000-0005-0000-0000-00006C000000}"/>
    <cellStyle name="Normal 7 2 6" xfId="223" xr:uid="{00000000-0005-0000-0000-00006D000000}"/>
    <cellStyle name="Normal 7 2 7" xfId="247" xr:uid="{00000000-0005-0000-0000-00006E000000}"/>
    <cellStyle name="Normal 7 3" xfId="63" xr:uid="{00000000-0005-0000-0000-00006F000000}"/>
    <cellStyle name="Normal 7 4" xfId="81" xr:uid="{00000000-0005-0000-0000-000070000000}"/>
    <cellStyle name="Normal 7 4 2" xfId="101" xr:uid="{00000000-0005-0000-0000-000071000000}"/>
    <cellStyle name="Normal 7 4 2 2" xfId="204" xr:uid="{00000000-0005-0000-0000-000072000000}"/>
    <cellStyle name="Normal 7 4 3" xfId="116" xr:uid="{00000000-0005-0000-0000-000073000000}"/>
    <cellStyle name="Normal 7 4 4" xfId="150" xr:uid="{00000000-0005-0000-0000-000074000000}"/>
    <cellStyle name="Normal 7 4 5" xfId="176" xr:uid="{00000000-0005-0000-0000-000075000000}"/>
    <cellStyle name="Normal 7 4 6" xfId="227" xr:uid="{00000000-0005-0000-0000-000076000000}"/>
    <cellStyle name="Normal 7 4 7" xfId="251" xr:uid="{00000000-0005-0000-0000-000077000000}"/>
    <cellStyle name="Normal 7 5" xfId="43" xr:uid="{00000000-0005-0000-0000-000078000000}"/>
    <cellStyle name="Normal 7 5 2" xfId="88" xr:uid="{00000000-0005-0000-0000-000079000000}"/>
    <cellStyle name="Normal 7 5 3" xfId="129" xr:uid="{00000000-0005-0000-0000-00007A000000}"/>
    <cellStyle name="Normal 7 5 4" xfId="162" xr:uid="{00000000-0005-0000-0000-00007B000000}"/>
    <cellStyle name="Normal 7 6" xfId="56" xr:uid="{00000000-0005-0000-0000-00007C000000}"/>
    <cellStyle name="Normal 7 6 2" xfId="91" xr:uid="{00000000-0005-0000-0000-00007D000000}"/>
    <cellStyle name="Normal 7 6 2 2" xfId="207" xr:uid="{00000000-0005-0000-0000-00007E000000}"/>
    <cellStyle name="Normal 7 6 3" xfId="119" xr:uid="{00000000-0005-0000-0000-00007F000000}"/>
    <cellStyle name="Normal 7 6 4" xfId="153" xr:uid="{00000000-0005-0000-0000-000080000000}"/>
    <cellStyle name="Normal 7 6 5" xfId="179" xr:uid="{00000000-0005-0000-0000-000081000000}"/>
    <cellStyle name="Normal 7 6 6" xfId="230" xr:uid="{00000000-0005-0000-0000-000082000000}"/>
    <cellStyle name="Normal 7 6 7" xfId="254" xr:uid="{00000000-0005-0000-0000-000083000000}"/>
    <cellStyle name="Normal 7 7" xfId="85" xr:uid="{00000000-0005-0000-0000-000084000000}"/>
    <cellStyle name="Normal 7 7 2" xfId="194" xr:uid="{00000000-0005-0000-0000-000085000000}"/>
    <cellStyle name="Normal 7 8" xfId="107" xr:uid="{00000000-0005-0000-0000-000086000000}"/>
    <cellStyle name="Normal 7 9" xfId="141" xr:uid="{00000000-0005-0000-0000-000087000000}"/>
    <cellStyle name="Normal 8" xfId="31" xr:uid="{00000000-0005-0000-0000-000088000000}"/>
    <cellStyle name="Normal 9" xfId="62" xr:uid="{00000000-0005-0000-0000-000089000000}"/>
    <cellStyle name="Normal 9 2" xfId="99" xr:uid="{00000000-0005-0000-0000-00008A000000}"/>
    <cellStyle name="Normal 9 3" xfId="132" xr:uid="{00000000-0005-0000-0000-00008B000000}"/>
    <cellStyle name="Normal 9 4" xfId="173" xr:uid="{00000000-0005-0000-0000-00008C000000}"/>
    <cellStyle name="Percent 2" xfId="18" xr:uid="{00000000-0005-0000-0000-00008D000000}"/>
    <cellStyle name="Percent 2 2" xfId="66" xr:uid="{00000000-0005-0000-0000-00008E000000}"/>
    <cellStyle name="Нейтральный 2" xfId="75" xr:uid="{00000000-0005-0000-0000-00008F000000}"/>
    <cellStyle name="Обычный 2" xfId="3" xr:uid="{00000000-0005-0000-0000-000091000000}"/>
    <cellStyle name="Обычный 2 2" xfId="4" xr:uid="{00000000-0005-0000-0000-000092000000}"/>
    <cellStyle name="Обычный 2 2 2" xfId="16" xr:uid="{00000000-0005-0000-0000-000093000000}"/>
    <cellStyle name="Обычный 2 2 2 2" xfId="53" xr:uid="{00000000-0005-0000-0000-000094000000}"/>
    <cellStyle name="Обычный 2 3" xfId="13" xr:uid="{00000000-0005-0000-0000-000095000000}"/>
    <cellStyle name="Обычный 2 4" xfId="12" xr:uid="{00000000-0005-0000-0000-000096000000}"/>
    <cellStyle name="Обычный 2 4 2" xfId="65" xr:uid="{00000000-0005-0000-0000-000097000000}"/>
    <cellStyle name="Обычный 2 4 3" xfId="54" xr:uid="{00000000-0005-0000-0000-000098000000}"/>
    <cellStyle name="Обычный 2 4 4" xfId="131" xr:uid="{00000000-0005-0000-0000-000099000000}"/>
    <cellStyle name="Обычный 2 5" xfId="14" xr:uid="{00000000-0005-0000-0000-00009A000000}"/>
    <cellStyle name="Обычный 3" xfId="11" xr:uid="{00000000-0005-0000-0000-00009B000000}"/>
    <cellStyle name="Обычный 3 10" xfId="84" xr:uid="{00000000-0005-0000-0000-00009C000000}"/>
    <cellStyle name="Обычный 3 11" xfId="105" xr:uid="{00000000-0005-0000-0000-00009D000000}"/>
    <cellStyle name="Обычный 3 12" xfId="139" xr:uid="{00000000-0005-0000-0000-00009E000000}"/>
    <cellStyle name="Обычный 3 13" xfId="163" xr:uid="{00000000-0005-0000-0000-00009F000000}"/>
    <cellStyle name="Обычный 3 14" xfId="216" xr:uid="{00000000-0005-0000-0000-0000A0000000}"/>
    <cellStyle name="Обычный 3 15" xfId="240" xr:uid="{00000000-0005-0000-0000-0000A1000000}"/>
    <cellStyle name="Обычный 3 2" xfId="19" xr:uid="{00000000-0005-0000-0000-0000A2000000}"/>
    <cellStyle name="Обычный 3 2 2" xfId="28" xr:uid="{00000000-0005-0000-0000-0000A3000000}"/>
    <cellStyle name="Обычный 3 2 2 2" xfId="97" xr:uid="{00000000-0005-0000-0000-0000A4000000}"/>
    <cellStyle name="Обычный 3 2 2 2 2" xfId="125" xr:uid="{00000000-0005-0000-0000-0000A5000000}"/>
    <cellStyle name="Обычный 3 2 2 2 2 2" xfId="213" xr:uid="{00000000-0005-0000-0000-0000A6000000}"/>
    <cellStyle name="Обычный 3 2 2 2 3" xfId="159" xr:uid="{00000000-0005-0000-0000-0000A7000000}"/>
    <cellStyle name="Обычный 3 2 2 2 4" xfId="185" xr:uid="{00000000-0005-0000-0000-0000A8000000}"/>
    <cellStyle name="Обычный 3 2 2 2 5" xfId="236" xr:uid="{00000000-0005-0000-0000-0000A9000000}"/>
    <cellStyle name="Обычный 3 2 2 2 6" xfId="260" xr:uid="{00000000-0005-0000-0000-0000AA000000}"/>
    <cellStyle name="Обычный 3 2 2 3" xfId="113" xr:uid="{00000000-0005-0000-0000-0000AB000000}"/>
    <cellStyle name="Обычный 3 2 2 3 2" xfId="200" xr:uid="{00000000-0005-0000-0000-0000AC000000}"/>
    <cellStyle name="Обычный 3 2 2 4" xfId="147" xr:uid="{00000000-0005-0000-0000-0000AD000000}"/>
    <cellStyle name="Обычный 3 2 2 5" xfId="171" xr:uid="{00000000-0005-0000-0000-0000AE000000}"/>
    <cellStyle name="Обычный 3 2 2 6" xfId="224" xr:uid="{00000000-0005-0000-0000-0000AF000000}"/>
    <cellStyle name="Обычный 3 2 2 7" xfId="248" xr:uid="{00000000-0005-0000-0000-0000B0000000}"/>
    <cellStyle name="Обычный 3 2 3" xfId="68" xr:uid="{00000000-0005-0000-0000-0000B1000000}"/>
    <cellStyle name="Обычный 3 2 4" xfId="92" xr:uid="{00000000-0005-0000-0000-0000B2000000}"/>
    <cellStyle name="Обычный 3 2 4 2" xfId="120" xr:uid="{00000000-0005-0000-0000-0000B3000000}"/>
    <cellStyle name="Обычный 3 2 4 2 2" xfId="208" xr:uid="{00000000-0005-0000-0000-0000B4000000}"/>
    <cellStyle name="Обычный 3 2 4 3" xfId="154" xr:uid="{00000000-0005-0000-0000-0000B5000000}"/>
    <cellStyle name="Обычный 3 2 4 4" xfId="180" xr:uid="{00000000-0005-0000-0000-0000B6000000}"/>
    <cellStyle name="Обычный 3 2 4 5" xfId="231" xr:uid="{00000000-0005-0000-0000-0000B7000000}"/>
    <cellStyle name="Обычный 3 2 4 6" xfId="255" xr:uid="{00000000-0005-0000-0000-0000B8000000}"/>
    <cellStyle name="Обычный 3 2 5" xfId="108" xr:uid="{00000000-0005-0000-0000-0000B9000000}"/>
    <cellStyle name="Обычный 3 2 5 2" xfId="195" xr:uid="{00000000-0005-0000-0000-0000BA000000}"/>
    <cellStyle name="Обычный 3 2 6" xfId="142" xr:uid="{00000000-0005-0000-0000-0000BB000000}"/>
    <cellStyle name="Обычный 3 2 7" xfId="166" xr:uid="{00000000-0005-0000-0000-0000BC000000}"/>
    <cellStyle name="Обычный 3 2 8" xfId="219" xr:uid="{00000000-0005-0000-0000-0000BD000000}"/>
    <cellStyle name="Обычный 3 2 9" xfId="243" xr:uid="{00000000-0005-0000-0000-0000BE000000}"/>
    <cellStyle name="Обычный 3 3" xfId="15" xr:uid="{00000000-0005-0000-0000-0000BF000000}"/>
    <cellStyle name="Обычный 3 3 2" xfId="27" xr:uid="{00000000-0005-0000-0000-0000C0000000}"/>
    <cellStyle name="Обычный 3 3 2 2" xfId="98" xr:uid="{00000000-0005-0000-0000-0000C1000000}"/>
    <cellStyle name="Обычный 3 3 2 2 2" xfId="126" xr:uid="{00000000-0005-0000-0000-0000C2000000}"/>
    <cellStyle name="Обычный 3 3 2 2 2 2" xfId="214" xr:uid="{00000000-0005-0000-0000-0000C3000000}"/>
    <cellStyle name="Обычный 3 3 2 2 3" xfId="160" xr:uid="{00000000-0005-0000-0000-0000C4000000}"/>
    <cellStyle name="Обычный 3 3 2 2 4" xfId="186" xr:uid="{00000000-0005-0000-0000-0000C5000000}"/>
    <cellStyle name="Обычный 3 3 2 2 5" xfId="237" xr:uid="{00000000-0005-0000-0000-0000C6000000}"/>
    <cellStyle name="Обычный 3 3 2 2 6" xfId="261" xr:uid="{00000000-0005-0000-0000-0000C7000000}"/>
    <cellStyle name="Обычный 3 3 2 3" xfId="114" xr:uid="{00000000-0005-0000-0000-0000C8000000}"/>
    <cellStyle name="Обычный 3 3 2 3 2" xfId="201" xr:uid="{00000000-0005-0000-0000-0000C9000000}"/>
    <cellStyle name="Обычный 3 3 2 4" xfId="148" xr:uid="{00000000-0005-0000-0000-0000CA000000}"/>
    <cellStyle name="Обычный 3 3 2 5" xfId="172" xr:uid="{00000000-0005-0000-0000-0000CB000000}"/>
    <cellStyle name="Обычный 3 3 2 6" xfId="225" xr:uid="{00000000-0005-0000-0000-0000CC000000}"/>
    <cellStyle name="Обычный 3 3 2 7" xfId="249" xr:uid="{00000000-0005-0000-0000-0000CD000000}"/>
    <cellStyle name="Обычный 3 3 3" xfId="69" xr:uid="{00000000-0005-0000-0000-0000CE000000}"/>
    <cellStyle name="Обычный 3 3 4" xfId="93" xr:uid="{00000000-0005-0000-0000-0000CF000000}"/>
    <cellStyle name="Обычный 3 3 4 2" xfId="121" xr:uid="{00000000-0005-0000-0000-0000D0000000}"/>
    <cellStyle name="Обычный 3 3 4 2 2" xfId="209" xr:uid="{00000000-0005-0000-0000-0000D1000000}"/>
    <cellStyle name="Обычный 3 3 4 3" xfId="155" xr:uid="{00000000-0005-0000-0000-0000D2000000}"/>
    <cellStyle name="Обычный 3 3 4 4" xfId="181" xr:uid="{00000000-0005-0000-0000-0000D3000000}"/>
    <cellStyle name="Обычный 3 3 4 5" xfId="232" xr:uid="{00000000-0005-0000-0000-0000D4000000}"/>
    <cellStyle name="Обычный 3 3 4 6" xfId="256" xr:uid="{00000000-0005-0000-0000-0000D5000000}"/>
    <cellStyle name="Обычный 3 3 5" xfId="109" xr:uid="{00000000-0005-0000-0000-0000D6000000}"/>
    <cellStyle name="Обычный 3 3 5 2" xfId="196" xr:uid="{00000000-0005-0000-0000-0000D7000000}"/>
    <cellStyle name="Обычный 3 3 6" xfId="143" xr:uid="{00000000-0005-0000-0000-0000D8000000}"/>
    <cellStyle name="Обычный 3 3 7" xfId="167" xr:uid="{00000000-0005-0000-0000-0000D9000000}"/>
    <cellStyle name="Обычный 3 3 8" xfId="220" xr:uid="{00000000-0005-0000-0000-0000DA000000}"/>
    <cellStyle name="Обычный 3 3 9" xfId="244" xr:uid="{00000000-0005-0000-0000-0000DB000000}"/>
    <cellStyle name="Обычный 3 4" xfId="57" xr:uid="{00000000-0005-0000-0000-0000DC000000}"/>
    <cellStyle name="Обычный 3 4 2" xfId="94" xr:uid="{00000000-0005-0000-0000-0000DD000000}"/>
    <cellStyle name="Обычный 3 4 2 2" xfId="122" xr:uid="{00000000-0005-0000-0000-0000DE000000}"/>
    <cellStyle name="Обычный 3 4 2 2 2" xfId="210" xr:uid="{00000000-0005-0000-0000-0000DF000000}"/>
    <cellStyle name="Обычный 3 4 2 3" xfId="156" xr:uid="{00000000-0005-0000-0000-0000E0000000}"/>
    <cellStyle name="Обычный 3 4 2 4" xfId="182" xr:uid="{00000000-0005-0000-0000-0000E1000000}"/>
    <cellStyle name="Обычный 3 4 2 5" xfId="233" xr:uid="{00000000-0005-0000-0000-0000E2000000}"/>
    <cellStyle name="Обычный 3 4 2 6" xfId="257" xr:uid="{00000000-0005-0000-0000-0000E3000000}"/>
    <cellStyle name="Обычный 3 4 3" xfId="110" xr:uid="{00000000-0005-0000-0000-0000E4000000}"/>
    <cellStyle name="Обычный 3 4 3 2" xfId="197" xr:uid="{00000000-0005-0000-0000-0000E5000000}"/>
    <cellStyle name="Обычный 3 4 4" xfId="144" xr:uid="{00000000-0005-0000-0000-0000E6000000}"/>
    <cellStyle name="Обычный 3 4 5" xfId="168" xr:uid="{00000000-0005-0000-0000-0000E7000000}"/>
    <cellStyle name="Обычный 3 4 6" xfId="221" xr:uid="{00000000-0005-0000-0000-0000E8000000}"/>
    <cellStyle name="Обычный 3 4 7" xfId="245" xr:uid="{00000000-0005-0000-0000-0000E9000000}"/>
    <cellStyle name="Обычный 3 5" xfId="61" xr:uid="{00000000-0005-0000-0000-0000EA000000}"/>
    <cellStyle name="Обычный 3 6" xfId="76" xr:uid="{00000000-0005-0000-0000-0000EB000000}"/>
    <cellStyle name="Обычный 3 6 2" xfId="133" xr:uid="{00000000-0005-0000-0000-0000EC000000}"/>
    <cellStyle name="Обычный 3 7" xfId="83" xr:uid="{00000000-0005-0000-0000-0000ED000000}"/>
    <cellStyle name="Обычный 3 7 2" xfId="102" xr:uid="{00000000-0005-0000-0000-0000EE000000}"/>
    <cellStyle name="Обычный 3 7 2 2" xfId="205" xr:uid="{00000000-0005-0000-0000-0000EF000000}"/>
    <cellStyle name="Обычный 3 7 3" xfId="117" xr:uid="{00000000-0005-0000-0000-0000F0000000}"/>
    <cellStyle name="Обычный 3 7 4" xfId="151" xr:uid="{00000000-0005-0000-0000-0000F1000000}"/>
    <cellStyle name="Обычный 3 7 5" xfId="177" xr:uid="{00000000-0005-0000-0000-0000F2000000}"/>
    <cellStyle name="Обычный 3 7 6" xfId="228" xr:uid="{00000000-0005-0000-0000-0000F3000000}"/>
    <cellStyle name="Обычный 3 7 7" xfId="252" xr:uid="{00000000-0005-0000-0000-0000F4000000}"/>
    <cellStyle name="Обычный 3 8" xfId="46" xr:uid="{00000000-0005-0000-0000-0000F5000000}"/>
    <cellStyle name="Обычный 3 8 2" xfId="89" xr:uid="{00000000-0005-0000-0000-0000F6000000}"/>
    <cellStyle name="Обычный 3 8 3" xfId="192" xr:uid="{00000000-0005-0000-0000-0000F7000000}"/>
    <cellStyle name="Обычный 3 9" xfId="103" xr:uid="{00000000-0005-0000-0000-0000F8000000}"/>
    <cellStyle name="Обычный 4" xfId="8" xr:uid="{00000000-0005-0000-0000-0000F9000000}"/>
    <cellStyle name="Обычный 4 2" xfId="77" xr:uid="{00000000-0005-0000-0000-0000FA000000}"/>
    <cellStyle name="Обычный 4 3" xfId="134" xr:uid="{00000000-0005-0000-0000-0000FB000000}"/>
    <cellStyle name="Финансовый 2" xfId="17" xr:uid="{00000000-0005-0000-0000-0000FC000000}"/>
    <cellStyle name="Финансовый 3" xfId="10" xr:uid="{00000000-0005-0000-0000-0000FD000000}"/>
    <cellStyle name="Финансовый 3 10" xfId="250" xr:uid="{00000000-0005-0000-0000-0000FE000000}"/>
    <cellStyle name="Финансовый 3 2" xfId="26" xr:uid="{00000000-0005-0000-0000-0000FF000000}"/>
    <cellStyle name="Финансовый 3 2 2" xfId="202" xr:uid="{00000000-0005-0000-0000-000000010000}"/>
    <cellStyle name="Финансовый 3 3" xfId="78" xr:uid="{00000000-0005-0000-0000-000001010000}"/>
    <cellStyle name="Финансовый 3 4" xfId="100" xr:uid="{00000000-0005-0000-0000-000002010000}"/>
    <cellStyle name="Финансовый 3 5" xfId="115" xr:uid="{00000000-0005-0000-0000-000003010000}"/>
    <cellStyle name="Финансовый 3 6" xfId="135" xr:uid="{00000000-0005-0000-0000-000004010000}"/>
    <cellStyle name="Финансовый 3 7" xfId="149" xr:uid="{00000000-0005-0000-0000-000005010000}"/>
    <cellStyle name="Финансовый 3 8" xfId="174" xr:uid="{00000000-0005-0000-0000-000006010000}"/>
    <cellStyle name="Финансовый 3 9" xfId="226" xr:uid="{00000000-0005-0000-0000-000007010000}"/>
  </cellStyles>
  <dxfs count="1">
    <dxf>
      <fill>
        <patternFill patternType="solid">
          <fgColor rgb="FFBDD7EE"/>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
  <sheetViews>
    <sheetView zoomScaleNormal="100" workbookViewId="0">
      <selection activeCell="E22" sqref="E22"/>
    </sheetView>
  </sheetViews>
  <sheetFormatPr defaultRowHeight="12.75"/>
  <cols>
    <col min="1" max="1" width="5.42578125" customWidth="1"/>
    <col min="2" max="2" width="23.28515625" customWidth="1"/>
    <col min="3" max="3" width="14.28515625" style="8" customWidth="1"/>
    <col min="4" max="4" width="12.7109375" style="13" customWidth="1"/>
    <col min="5" max="5" width="12.5703125" customWidth="1"/>
    <col min="6" max="6" width="8.140625" customWidth="1"/>
    <col min="7" max="7" width="13" customWidth="1"/>
    <col min="8" max="8" width="10.85546875" customWidth="1"/>
  </cols>
  <sheetData>
    <row r="1" spans="1:11" ht="37.15" customHeight="1">
      <c r="B1" s="172" t="s">
        <v>165</v>
      </c>
      <c r="C1" s="173"/>
      <c r="D1" s="173"/>
      <c r="E1" s="173"/>
    </row>
    <row r="2" spans="1:11" s="5" customFormat="1" ht="26.25" customHeight="1">
      <c r="A2" s="2" t="s">
        <v>0</v>
      </c>
      <c r="B2" s="2" t="s">
        <v>1</v>
      </c>
      <c r="C2" s="6" t="s">
        <v>2</v>
      </c>
      <c r="D2" s="11">
        <v>0.02</v>
      </c>
      <c r="E2" s="6" t="s">
        <v>3</v>
      </c>
      <c r="F2" s="2" t="s">
        <v>4</v>
      </c>
      <c r="G2" s="2" t="s">
        <v>5</v>
      </c>
      <c r="H2" s="2" t="s">
        <v>6</v>
      </c>
      <c r="I2" s="4" t="s">
        <v>7</v>
      </c>
      <c r="J2" s="2"/>
      <c r="K2" s="2"/>
    </row>
    <row r="3" spans="1:11" s="9" customFormat="1" ht="30">
      <c r="A3" s="23">
        <v>1</v>
      </c>
      <c r="B3" s="98" t="s">
        <v>111</v>
      </c>
      <c r="C3" s="33">
        <v>1032226</v>
      </c>
      <c r="D3" s="24">
        <f>C3*0.02</f>
        <v>20644.52</v>
      </c>
      <c r="E3" s="26">
        <v>35000</v>
      </c>
      <c r="F3" s="32" t="s">
        <v>147</v>
      </c>
      <c r="G3" s="22"/>
      <c r="H3" s="22">
        <v>45932</v>
      </c>
      <c r="I3" s="23"/>
      <c r="J3" s="1"/>
      <c r="K3" s="1"/>
    </row>
    <row r="4" spans="1:11" s="25" customFormat="1" ht="15">
      <c r="A4" s="23">
        <v>2</v>
      </c>
      <c r="B4" s="98" t="s">
        <v>112</v>
      </c>
      <c r="C4" s="33">
        <v>5355560</v>
      </c>
      <c r="D4" s="24">
        <f>C4*0.02</f>
        <v>107111.2</v>
      </c>
      <c r="E4" s="24">
        <v>119820</v>
      </c>
      <c r="F4" s="32" t="s">
        <v>164</v>
      </c>
      <c r="G4" s="22"/>
      <c r="H4" s="22">
        <v>45765</v>
      </c>
      <c r="I4" s="23"/>
      <c r="J4" s="1"/>
      <c r="K4" s="1"/>
    </row>
    <row r="5" spans="1:11" s="27" customFormat="1" ht="15">
      <c r="A5" s="88">
        <v>3</v>
      </c>
      <c r="B5" s="89"/>
      <c r="C5" s="90"/>
      <c r="D5" s="91"/>
      <c r="E5" s="91"/>
      <c r="F5" s="92"/>
      <c r="G5" s="93"/>
      <c r="H5" s="93"/>
      <c r="I5" s="88"/>
      <c r="J5" s="1"/>
      <c r="K5" s="1"/>
    </row>
    <row r="6" spans="1:11" s="95" customFormat="1" ht="15">
      <c r="A6" s="23">
        <v>4</v>
      </c>
      <c r="B6" s="34"/>
      <c r="C6" s="21"/>
      <c r="D6" s="91"/>
      <c r="E6" s="24"/>
      <c r="F6" s="32"/>
      <c r="G6" s="22"/>
      <c r="H6" s="22"/>
      <c r="I6" s="97"/>
      <c r="J6" s="94"/>
      <c r="K6" s="94"/>
    </row>
    <row r="7" spans="1:11" s="95" customFormat="1" ht="15">
      <c r="A7" s="23">
        <v>5</v>
      </c>
      <c r="B7" s="34"/>
      <c r="C7" s="21"/>
      <c r="D7" s="91"/>
      <c r="E7" s="32"/>
      <c r="F7" s="32"/>
      <c r="G7" s="22"/>
      <c r="H7" s="22"/>
      <c r="I7" s="97"/>
      <c r="J7" s="94"/>
      <c r="K7" s="94"/>
    </row>
    <row r="8" spans="1:11" s="95" customFormat="1" ht="15">
      <c r="A8" s="23">
        <v>6</v>
      </c>
      <c r="B8" s="96"/>
      <c r="C8" s="21"/>
      <c r="D8" s="91"/>
      <c r="E8" s="32"/>
      <c r="F8" s="32"/>
      <c r="G8" s="22"/>
      <c r="H8" s="22"/>
      <c r="I8" s="97"/>
      <c r="J8" s="94"/>
      <c r="K8" s="94"/>
    </row>
    <row r="9" spans="1:11">
      <c r="A9" s="1"/>
      <c r="B9" s="1" t="s">
        <v>8</v>
      </c>
      <c r="C9" s="7" t="s">
        <v>9</v>
      </c>
      <c r="D9" s="12"/>
      <c r="E9" s="3" t="s">
        <v>10</v>
      </c>
      <c r="F9" s="3"/>
      <c r="G9" s="3"/>
      <c r="H9" s="1"/>
      <c r="I9" s="1"/>
      <c r="J9" s="1"/>
      <c r="K9" s="1"/>
    </row>
    <row r="10" spans="1:11" s="14" customFormat="1">
      <c r="A10" s="1"/>
      <c r="B10" s="1"/>
      <c r="C10" s="7"/>
      <c r="D10" s="12"/>
      <c r="E10" s="3"/>
      <c r="F10" s="3"/>
      <c r="G10" s="3"/>
      <c r="H10" s="1"/>
      <c r="I10" s="1"/>
      <c r="J10" s="1"/>
      <c r="K10" s="1"/>
    </row>
    <row r="11" spans="1:11">
      <c r="A11" s="1"/>
      <c r="B11" s="3">
        <v>45772</v>
      </c>
      <c r="C11" s="7">
        <v>160</v>
      </c>
      <c r="D11" s="12"/>
      <c r="E11" s="28">
        <f>B11+C11-1</f>
        <v>45931</v>
      </c>
      <c r="F11" s="3"/>
      <c r="G11" s="3"/>
      <c r="H11" s="1"/>
      <c r="I11" s="1"/>
      <c r="J11" s="1"/>
      <c r="K11" s="1"/>
    </row>
    <row r="12" spans="1:11">
      <c r="A12" s="1"/>
      <c r="B12" s="1"/>
      <c r="C12" s="7"/>
      <c r="D12" s="12"/>
      <c r="E12" s="1"/>
      <c r="F12" s="3"/>
      <c r="G12" s="3"/>
      <c r="H12" s="1"/>
      <c r="I12" s="1"/>
      <c r="J12" s="1"/>
      <c r="K12" s="1"/>
    </row>
    <row r="13" spans="1:11">
      <c r="A13" s="1"/>
      <c r="B13" s="1"/>
      <c r="C13" s="7"/>
      <c r="D13" s="12"/>
      <c r="E13" s="1"/>
      <c r="F13" s="1"/>
      <c r="G13" s="1"/>
      <c r="H13" s="1"/>
      <c r="I13" s="1"/>
      <c r="J13" s="1"/>
      <c r="K13" s="1"/>
    </row>
    <row r="14" spans="1:11" ht="25.5">
      <c r="B14" s="5" t="s">
        <v>66</v>
      </c>
      <c r="E14" s="10">
        <f>B11+C11-1</f>
        <v>45931</v>
      </c>
    </row>
    <row r="16" spans="1:11">
      <c r="C16"/>
    </row>
    <row r="17" spans="2:3">
      <c r="C17"/>
    </row>
    <row r="18" spans="2:3">
      <c r="B18" t="s">
        <v>28</v>
      </c>
      <c r="C18"/>
    </row>
    <row r="19" spans="2:3">
      <c r="C19"/>
    </row>
    <row r="20" spans="2:3">
      <c r="C20"/>
    </row>
    <row r="21" spans="2:3">
      <c r="C21"/>
    </row>
    <row r="22" spans="2:3">
      <c r="C22"/>
    </row>
    <row r="23" spans="2:3">
      <c r="C23"/>
    </row>
    <row r="24" spans="2:3">
      <c r="C24"/>
    </row>
  </sheetData>
  <autoFilter ref="A2:K11" xr:uid="{00000000-0009-0000-0000-000000000000}"/>
  <mergeCells count="1">
    <mergeCell ref="B1:E1"/>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S73"/>
  <sheetViews>
    <sheetView tabSelected="1" zoomScale="70" zoomScaleNormal="70" workbookViewId="0">
      <pane xSplit="3" ySplit="1" topLeftCell="D25" activePane="bottomRight" state="frozen"/>
      <selection pane="topRight" activeCell="D1" sqref="D1"/>
      <selection pane="bottomLeft" activeCell="A2" sqref="A2"/>
      <selection pane="bottomRight" activeCell="AP26" sqref="AP26"/>
    </sheetView>
  </sheetViews>
  <sheetFormatPr defaultColWidth="9.140625" defaultRowHeight="30" customHeight="1"/>
  <cols>
    <col min="1" max="3" width="5.7109375" style="48" customWidth="1"/>
    <col min="4" max="4" width="32.42578125" style="48" customWidth="1"/>
    <col min="5" max="5" width="14.28515625" style="48" customWidth="1"/>
    <col min="6" max="6" width="9.140625" style="48" customWidth="1"/>
    <col min="7" max="7" width="9" style="48" customWidth="1"/>
    <col min="8" max="8" width="9" style="48" hidden="1" customWidth="1"/>
    <col min="9" max="9" width="26.5703125" style="48" customWidth="1"/>
    <col min="10" max="10" width="16.42578125" style="140" customWidth="1"/>
    <col min="11" max="11" width="12.42578125" style="48" hidden="1" customWidth="1"/>
    <col min="12" max="12" width="7.85546875" style="48" hidden="1" customWidth="1"/>
    <col min="13" max="16" width="9.42578125" style="78" hidden="1" customWidth="1"/>
    <col min="17" max="17" width="11.5703125" style="78" hidden="1" customWidth="1"/>
    <col min="18" max="18" width="17" style="48" hidden="1" customWidth="1"/>
    <col min="19" max="19" width="12.28515625" style="48" hidden="1" customWidth="1"/>
    <col min="20" max="20" width="13.28515625" style="48" hidden="1" customWidth="1"/>
    <col min="21" max="21" width="26.5703125" style="48" hidden="1" customWidth="1"/>
    <col min="22" max="22" width="13.7109375" style="48" hidden="1" customWidth="1"/>
    <col min="23" max="24" width="9.140625" style="48" hidden="1" customWidth="1"/>
    <col min="25" max="25" width="0" style="48" hidden="1" customWidth="1"/>
    <col min="26" max="26" width="13.140625" style="48" hidden="1" customWidth="1"/>
    <col min="27" max="27" width="23.5703125" style="48" hidden="1" customWidth="1"/>
    <col min="28" max="28" width="23.140625" style="48" hidden="1" customWidth="1"/>
    <col min="29" max="29" width="32.42578125" style="48" hidden="1" customWidth="1"/>
    <col min="30" max="30" width="12.85546875" style="48" hidden="1" customWidth="1"/>
    <col min="31" max="32" width="0" style="48" hidden="1" customWidth="1"/>
    <col min="33" max="33" width="14.140625" style="48" customWidth="1"/>
    <col min="34" max="35" width="9.140625" style="171"/>
    <col min="36" max="16384" width="9.140625" style="48"/>
  </cols>
  <sheetData>
    <row r="1" spans="1:45" s="39" customFormat="1" ht="20.100000000000001" customHeight="1">
      <c r="A1" s="105" t="s">
        <v>44</v>
      </c>
      <c r="B1" s="105" t="s">
        <v>44</v>
      </c>
      <c r="C1" s="105"/>
      <c r="D1" s="105"/>
      <c r="E1" s="35" t="s">
        <v>33</v>
      </c>
      <c r="F1" s="35" t="s">
        <v>34</v>
      </c>
      <c r="G1" s="35" t="s">
        <v>42</v>
      </c>
      <c r="H1" s="35" t="s">
        <v>43</v>
      </c>
      <c r="I1" s="35" t="s">
        <v>32</v>
      </c>
      <c r="J1" s="136" t="s">
        <v>31</v>
      </c>
      <c r="K1" s="106" t="s">
        <v>52</v>
      </c>
      <c r="L1" s="106">
        <v>30</v>
      </c>
      <c r="M1" s="36" t="s">
        <v>63</v>
      </c>
      <c r="N1" s="37">
        <v>2024</v>
      </c>
      <c r="O1" s="37">
        <v>2023</v>
      </c>
      <c r="P1" s="37" t="s">
        <v>65</v>
      </c>
      <c r="Q1" s="38" t="s">
        <v>64</v>
      </c>
      <c r="R1" s="107" t="s">
        <v>36</v>
      </c>
      <c r="S1" s="107" t="s">
        <v>37</v>
      </c>
      <c r="T1" s="107" t="s">
        <v>38</v>
      </c>
      <c r="U1" s="107" t="str">
        <f>CONCATENATE(V1,"/",W1,"/",X1)</f>
        <v>Model/codul produsului/producător /Țară de origine</v>
      </c>
      <c r="V1" s="35" t="s">
        <v>39</v>
      </c>
      <c r="W1" s="35" t="s">
        <v>40</v>
      </c>
      <c r="X1" s="35" t="s">
        <v>41</v>
      </c>
      <c r="Y1" s="35" t="s">
        <v>35</v>
      </c>
      <c r="Z1" s="35" t="s">
        <v>26</v>
      </c>
      <c r="AA1" s="35" t="s">
        <v>27</v>
      </c>
      <c r="AB1" s="35" t="s">
        <v>13</v>
      </c>
      <c r="AC1" s="108" t="s">
        <v>29</v>
      </c>
      <c r="AD1" s="108" t="s">
        <v>30</v>
      </c>
      <c r="AE1" s="108" t="s">
        <v>187</v>
      </c>
      <c r="AF1" s="160"/>
      <c r="AG1" s="160" t="s">
        <v>188</v>
      </c>
      <c r="AH1" s="169" t="s">
        <v>193</v>
      </c>
      <c r="AI1" s="169"/>
      <c r="AJ1" s="160"/>
      <c r="AK1" s="159"/>
      <c r="AL1" s="159"/>
      <c r="AM1" s="159"/>
      <c r="AN1" s="159"/>
      <c r="AO1" s="159"/>
      <c r="AP1" s="159"/>
      <c r="AQ1" s="159"/>
      <c r="AR1" s="159"/>
      <c r="AS1" s="159"/>
    </row>
    <row r="2" spans="1:45" s="79" customFormat="1" ht="23.45" customHeight="1">
      <c r="A2" s="109"/>
      <c r="B2" s="139">
        <v>1</v>
      </c>
      <c r="C2" s="139"/>
      <c r="D2" s="138" t="s">
        <v>71</v>
      </c>
      <c r="E2" s="138" t="s">
        <v>71</v>
      </c>
      <c r="F2" s="121" t="s">
        <v>84</v>
      </c>
      <c r="G2" s="121">
        <v>100</v>
      </c>
      <c r="H2" s="123"/>
      <c r="I2" s="124" t="s">
        <v>88</v>
      </c>
      <c r="J2" s="110">
        <v>29812.5</v>
      </c>
      <c r="K2" s="126"/>
      <c r="L2" s="130"/>
      <c r="M2" s="134"/>
      <c r="N2" s="134"/>
      <c r="O2" s="134"/>
      <c r="P2" s="134"/>
      <c r="Q2" s="134"/>
      <c r="R2" s="126"/>
      <c r="S2" s="126"/>
      <c r="T2" s="126"/>
      <c r="U2" s="126"/>
      <c r="V2" s="126"/>
      <c r="W2" s="126"/>
      <c r="X2" s="126"/>
      <c r="Y2" s="126" t="s">
        <v>113</v>
      </c>
      <c r="Z2" s="135"/>
      <c r="AA2" s="135"/>
      <c r="AB2" s="135"/>
      <c r="AC2" s="135"/>
      <c r="AD2" s="135"/>
      <c r="AE2" s="42"/>
      <c r="AF2" s="42"/>
      <c r="AG2" s="161">
        <f>J2/G2</f>
        <v>298.125</v>
      </c>
      <c r="AH2" s="170"/>
      <c r="AI2" s="170"/>
      <c r="AJ2" s="42"/>
      <c r="AK2" s="48"/>
      <c r="AL2" s="48"/>
      <c r="AM2" s="48"/>
      <c r="AN2" s="48"/>
      <c r="AO2" s="48"/>
      <c r="AP2" s="48"/>
      <c r="AQ2" s="48"/>
      <c r="AR2" s="48"/>
      <c r="AS2" s="48"/>
    </row>
    <row r="3" spans="1:45" ht="31.15" customHeight="1">
      <c r="A3" s="40"/>
      <c r="B3" s="139">
        <v>2</v>
      </c>
      <c r="C3" s="139"/>
      <c r="D3" s="138" t="s">
        <v>72</v>
      </c>
      <c r="E3" s="138" t="s">
        <v>72</v>
      </c>
      <c r="F3" s="121" t="s">
        <v>84</v>
      </c>
      <c r="G3" s="121">
        <v>25</v>
      </c>
      <c r="H3" s="113"/>
      <c r="I3" s="124" t="s">
        <v>89</v>
      </c>
      <c r="J3" s="110">
        <v>4865.2</v>
      </c>
      <c r="K3" s="126"/>
      <c r="L3" s="129"/>
      <c r="M3" s="134"/>
      <c r="N3" s="134"/>
      <c r="O3" s="134"/>
      <c r="P3" s="134"/>
      <c r="Q3" s="134"/>
      <c r="R3" s="126"/>
      <c r="S3" s="126"/>
      <c r="T3" s="126"/>
      <c r="U3" s="126"/>
      <c r="V3" s="126"/>
      <c r="W3" s="126"/>
      <c r="X3" s="126"/>
      <c r="Y3" s="126" t="s">
        <v>113</v>
      </c>
      <c r="Z3" s="127"/>
      <c r="AA3" s="135"/>
      <c r="AB3" s="135"/>
      <c r="AC3" s="125"/>
      <c r="AD3" s="125"/>
      <c r="AE3" s="42"/>
      <c r="AF3" s="42"/>
      <c r="AG3" s="161">
        <f t="shared" ref="AG3:AG10" si="0">J3/G3</f>
        <v>194.608</v>
      </c>
      <c r="AH3" s="170"/>
      <c r="AI3" s="170"/>
      <c r="AJ3" s="42"/>
    </row>
    <row r="4" spans="1:45" ht="27" customHeight="1">
      <c r="A4" s="40"/>
      <c r="B4" s="139">
        <v>3</v>
      </c>
      <c r="C4" s="139"/>
      <c r="D4" s="138" t="s">
        <v>73</v>
      </c>
      <c r="E4" s="138" t="s">
        <v>73</v>
      </c>
      <c r="F4" s="121" t="s">
        <v>84</v>
      </c>
      <c r="G4" s="121">
        <v>20</v>
      </c>
      <c r="H4" s="113"/>
      <c r="I4" s="124" t="s">
        <v>90</v>
      </c>
      <c r="J4" s="110">
        <v>4782.5</v>
      </c>
      <c r="K4" s="126"/>
      <c r="L4" s="129"/>
      <c r="M4" s="134"/>
      <c r="N4" s="134"/>
      <c r="O4" s="134"/>
      <c r="P4" s="134"/>
      <c r="Q4" s="134"/>
      <c r="R4" s="134"/>
      <c r="S4" s="126"/>
      <c r="T4" s="126"/>
      <c r="U4" s="126"/>
      <c r="V4" s="126"/>
      <c r="W4" s="126"/>
      <c r="X4" s="126"/>
      <c r="Y4" s="126" t="s">
        <v>113</v>
      </c>
      <c r="Z4" s="135"/>
      <c r="AA4" s="135"/>
      <c r="AB4" s="135"/>
      <c r="AC4" s="125"/>
      <c r="AD4" s="125"/>
      <c r="AE4" s="42"/>
      <c r="AF4" s="42"/>
      <c r="AG4" s="161">
        <f t="shared" si="0"/>
        <v>239.125</v>
      </c>
      <c r="AH4" s="170"/>
      <c r="AI4" s="170"/>
      <c r="AJ4" s="42"/>
    </row>
    <row r="5" spans="1:45" ht="30" customHeight="1">
      <c r="A5" s="40"/>
      <c r="B5" s="139">
        <v>4</v>
      </c>
      <c r="C5" s="139"/>
      <c r="D5" s="138" t="s">
        <v>74</v>
      </c>
      <c r="E5" s="138" t="s">
        <v>74</v>
      </c>
      <c r="F5" s="121" t="s">
        <v>84</v>
      </c>
      <c r="G5" s="121">
        <v>110</v>
      </c>
      <c r="H5" s="113"/>
      <c r="I5" s="124" t="s">
        <v>91</v>
      </c>
      <c r="J5" s="110">
        <v>62726.58</v>
      </c>
      <c r="K5" s="126"/>
      <c r="L5" s="129"/>
      <c r="M5" s="134"/>
      <c r="N5" s="134"/>
      <c r="O5" s="134"/>
      <c r="P5" s="134"/>
      <c r="Q5" s="134"/>
      <c r="R5" s="126"/>
      <c r="S5" s="126"/>
      <c r="T5" s="126"/>
      <c r="U5" s="126"/>
      <c r="V5" s="126"/>
      <c r="W5" s="126"/>
      <c r="X5" s="126"/>
      <c r="Y5" s="126" t="s">
        <v>113</v>
      </c>
      <c r="Z5" s="135"/>
      <c r="AA5" s="135"/>
      <c r="AB5" s="135"/>
      <c r="AC5" s="135"/>
      <c r="AD5" s="135"/>
      <c r="AE5" s="42"/>
      <c r="AF5" s="42"/>
      <c r="AG5" s="161">
        <f t="shared" si="0"/>
        <v>570.24163636363642</v>
      </c>
      <c r="AH5" s="170"/>
      <c r="AI5" s="170">
        <v>593.88</v>
      </c>
      <c r="AJ5" s="42"/>
    </row>
    <row r="6" spans="1:45" ht="30.6" customHeight="1">
      <c r="A6" s="40"/>
      <c r="B6" s="139">
        <v>5</v>
      </c>
      <c r="C6" s="139"/>
      <c r="D6" s="138" t="s">
        <v>75</v>
      </c>
      <c r="E6" s="138" t="s">
        <v>75</v>
      </c>
      <c r="F6" s="121" t="s">
        <v>84</v>
      </c>
      <c r="G6" s="121">
        <v>60</v>
      </c>
      <c r="H6" s="113"/>
      <c r="I6" s="124" t="s">
        <v>92</v>
      </c>
      <c r="J6" s="110">
        <v>34214.499999999993</v>
      </c>
      <c r="K6" s="126"/>
      <c r="L6" s="129"/>
      <c r="M6" s="134"/>
      <c r="N6" s="115"/>
      <c r="O6" s="132"/>
      <c r="P6" s="134"/>
      <c r="Q6" s="126"/>
      <c r="R6" s="126"/>
      <c r="S6" s="126"/>
      <c r="T6" s="126"/>
      <c r="U6" s="126"/>
      <c r="V6" s="126"/>
      <c r="W6" s="126"/>
      <c r="X6" s="126"/>
      <c r="Y6" s="126" t="s">
        <v>113</v>
      </c>
      <c r="Z6" s="135"/>
      <c r="AA6" s="135"/>
      <c r="AB6" s="135"/>
      <c r="AC6" s="125"/>
      <c r="AD6" s="125"/>
      <c r="AE6" s="42"/>
      <c r="AF6" s="42"/>
      <c r="AG6" s="161">
        <f t="shared" si="0"/>
        <v>570.24166666666656</v>
      </c>
      <c r="AH6" s="170"/>
      <c r="AI6" s="170">
        <v>593.88</v>
      </c>
      <c r="AJ6" s="42"/>
    </row>
    <row r="7" spans="1:45" ht="30" customHeight="1">
      <c r="A7" s="40"/>
      <c r="B7" s="139">
        <v>6</v>
      </c>
      <c r="C7" s="139"/>
      <c r="D7" s="138" t="s">
        <v>77</v>
      </c>
      <c r="E7" s="138" t="s">
        <v>77</v>
      </c>
      <c r="F7" s="121" t="s">
        <v>84</v>
      </c>
      <c r="G7" s="121">
        <v>4205</v>
      </c>
      <c r="H7" s="113"/>
      <c r="I7" s="124" t="s">
        <v>93</v>
      </c>
      <c r="J7" s="110">
        <f>G7*AK7</f>
        <v>104599.375</v>
      </c>
      <c r="K7" s="126"/>
      <c r="L7" s="129"/>
      <c r="M7" s="134"/>
      <c r="N7" s="115"/>
      <c r="O7" s="132"/>
      <c r="P7" s="134"/>
      <c r="Q7" s="134"/>
      <c r="R7" s="134"/>
      <c r="S7" s="126"/>
      <c r="T7" s="126"/>
      <c r="U7" s="126"/>
      <c r="V7" s="126"/>
      <c r="W7" s="126"/>
      <c r="X7" s="126"/>
      <c r="Y7" s="126" t="s">
        <v>113</v>
      </c>
      <c r="Z7" s="135"/>
      <c r="AA7" s="135"/>
      <c r="AB7" s="135"/>
      <c r="AC7" s="135"/>
      <c r="AD7" s="135"/>
      <c r="AE7" s="42"/>
      <c r="AF7" s="42"/>
      <c r="AG7" s="161">
        <f t="shared" si="0"/>
        <v>24.875</v>
      </c>
      <c r="AH7" s="170">
        <v>40</v>
      </c>
      <c r="AI7" s="170"/>
      <c r="AJ7" s="42"/>
      <c r="AK7" s="176">
        <v>24.875</v>
      </c>
    </row>
    <row r="8" spans="1:45" ht="21.6" customHeight="1">
      <c r="A8" s="40"/>
      <c r="B8" s="139">
        <v>7</v>
      </c>
      <c r="C8" s="139"/>
      <c r="D8" s="138" t="s">
        <v>78</v>
      </c>
      <c r="E8" s="138" t="s">
        <v>78</v>
      </c>
      <c r="F8" s="121" t="s">
        <v>84</v>
      </c>
      <c r="G8" s="121">
        <v>1385</v>
      </c>
      <c r="H8" s="113"/>
      <c r="I8" s="124" t="s">
        <v>94</v>
      </c>
      <c r="J8" s="110">
        <f>G8*AK8</f>
        <v>34451.875</v>
      </c>
      <c r="K8" s="126"/>
      <c r="L8" s="129"/>
      <c r="M8" s="134"/>
      <c r="N8" s="115"/>
      <c r="O8" s="132"/>
      <c r="P8" s="134"/>
      <c r="Q8" s="134"/>
      <c r="R8" s="134"/>
      <c r="S8" s="126"/>
      <c r="T8" s="126"/>
      <c r="U8" s="126"/>
      <c r="V8" s="126"/>
      <c r="W8" s="126"/>
      <c r="X8" s="126"/>
      <c r="Y8" s="126" t="s">
        <v>113</v>
      </c>
      <c r="Z8" s="135"/>
      <c r="AA8" s="135"/>
      <c r="AB8" s="135"/>
      <c r="AC8" s="125"/>
      <c r="AD8" s="125"/>
      <c r="AE8" s="42"/>
      <c r="AF8" s="42"/>
      <c r="AG8" s="161">
        <f>J8/G8</f>
        <v>24.875</v>
      </c>
      <c r="AH8" s="170">
        <v>40</v>
      </c>
      <c r="AI8" s="170"/>
      <c r="AJ8" s="42"/>
      <c r="AK8" s="176">
        <v>24.875</v>
      </c>
    </row>
    <row r="9" spans="1:45" ht="30" customHeight="1">
      <c r="A9" s="40"/>
      <c r="B9" s="139">
        <v>8</v>
      </c>
      <c r="C9" s="139"/>
      <c r="D9" s="138" t="s">
        <v>79</v>
      </c>
      <c r="E9" s="138" t="s">
        <v>79</v>
      </c>
      <c r="F9" s="121" t="s">
        <v>85</v>
      </c>
      <c r="G9" s="121">
        <v>100</v>
      </c>
      <c r="H9" s="113"/>
      <c r="I9" s="124" t="s">
        <v>95</v>
      </c>
      <c r="J9" s="110">
        <v>3333.33</v>
      </c>
      <c r="K9" s="126"/>
      <c r="L9" s="129"/>
      <c r="M9" s="134"/>
      <c r="N9" s="115"/>
      <c r="O9" s="132"/>
      <c r="P9" s="134"/>
      <c r="Q9" s="134"/>
      <c r="R9" s="134"/>
      <c r="S9" s="126"/>
      <c r="T9" s="126"/>
      <c r="U9" s="126"/>
      <c r="V9" s="126"/>
      <c r="W9" s="126"/>
      <c r="X9" s="126"/>
      <c r="Y9" s="126" t="s">
        <v>113</v>
      </c>
      <c r="Z9" s="135"/>
      <c r="AA9" s="135"/>
      <c r="AB9" s="135"/>
      <c r="AC9" s="135"/>
      <c r="AD9" s="135"/>
      <c r="AE9" s="42"/>
      <c r="AF9" s="42"/>
      <c r="AG9" s="161">
        <f t="shared" si="0"/>
        <v>33.333300000000001</v>
      </c>
      <c r="AH9" s="170">
        <v>40</v>
      </c>
      <c r="AI9" s="170"/>
      <c r="AJ9" s="42"/>
    </row>
    <row r="10" spans="1:45" s="83" customFormat="1" ht="30" customHeight="1">
      <c r="A10" s="109"/>
      <c r="B10" s="139">
        <v>9</v>
      </c>
      <c r="C10" s="139"/>
      <c r="D10" s="138" t="s">
        <v>80</v>
      </c>
      <c r="E10" s="138" t="s">
        <v>80</v>
      </c>
      <c r="F10" s="121" t="s">
        <v>84</v>
      </c>
      <c r="G10" s="121">
        <v>995</v>
      </c>
      <c r="H10" s="123"/>
      <c r="I10" s="124" t="s">
        <v>96</v>
      </c>
      <c r="J10" s="110">
        <f>G10*AK10</f>
        <v>32884.750000000007</v>
      </c>
      <c r="K10" s="126"/>
      <c r="L10" s="129"/>
      <c r="M10" s="134"/>
      <c r="N10" s="115"/>
      <c r="O10" s="115"/>
      <c r="P10" s="134"/>
      <c r="Q10" s="134"/>
      <c r="R10" s="126"/>
      <c r="S10" s="126"/>
      <c r="T10" s="126"/>
      <c r="U10" s="126"/>
      <c r="V10" s="126"/>
      <c r="W10" s="126"/>
      <c r="X10" s="126"/>
      <c r="Y10" s="126" t="s">
        <v>113</v>
      </c>
      <c r="Z10" s="135"/>
      <c r="AA10" s="135"/>
      <c r="AB10" s="135"/>
      <c r="AC10" s="135"/>
      <c r="AD10" s="135"/>
      <c r="AE10" s="42"/>
      <c r="AF10" s="42"/>
      <c r="AG10" s="161">
        <f t="shared" si="0"/>
        <v>33.050000000000004</v>
      </c>
      <c r="AH10" s="170">
        <v>40</v>
      </c>
      <c r="AI10" s="170"/>
      <c r="AJ10" s="42"/>
      <c r="AK10" s="48">
        <v>33.050000000000004</v>
      </c>
      <c r="AL10" s="48"/>
      <c r="AM10" s="48"/>
      <c r="AN10" s="48"/>
      <c r="AO10" s="48"/>
      <c r="AP10" s="48"/>
      <c r="AQ10" s="48"/>
      <c r="AR10" s="48"/>
      <c r="AS10" s="48"/>
    </row>
    <row r="11" spans="1:45" s="79" customFormat="1" ht="20.100000000000001" hidden="1" customHeight="1">
      <c r="A11" s="109"/>
      <c r="B11" s="141">
        <v>10</v>
      </c>
      <c r="C11" s="141" t="str">
        <f>CONCATENATE(B11,"-",AE11)</f>
        <v>10-corespunde</v>
      </c>
      <c r="D11" s="142" t="s">
        <v>81</v>
      </c>
      <c r="E11" s="142" t="s">
        <v>81</v>
      </c>
      <c r="F11" s="128" t="s">
        <v>84</v>
      </c>
      <c r="G11" s="128">
        <v>50</v>
      </c>
      <c r="H11" s="131">
        <v>50</v>
      </c>
      <c r="I11" s="111" t="s">
        <v>97</v>
      </c>
      <c r="J11" s="122">
        <v>72392.500000000015</v>
      </c>
      <c r="K11" s="98">
        <v>7500</v>
      </c>
      <c r="L11" s="116">
        <f>K11/J11</f>
        <v>0.10360189246123561</v>
      </c>
      <c r="M11" s="99"/>
      <c r="N11" s="101"/>
      <c r="O11" s="101"/>
      <c r="P11" s="101"/>
      <c r="Q11" s="99">
        <v>150</v>
      </c>
      <c r="R11" s="98">
        <v>180</v>
      </c>
      <c r="S11" s="98">
        <f>H11*Q11</f>
        <v>7500</v>
      </c>
      <c r="T11" s="98">
        <f>H11*R11</f>
        <v>9000</v>
      </c>
      <c r="U11" s="98" t="str">
        <f t="shared" ref="U11:U13" si="1">CONCATENATE(V11,"/",W11,"/",X11)</f>
        <v>MONARC
H III "D"
CARTRID
GE
/USA/Alcon</v>
      </c>
      <c r="V11" s="98" t="s">
        <v>114</v>
      </c>
      <c r="W11" s="98" t="s">
        <v>67</v>
      </c>
      <c r="X11" s="98" t="s">
        <v>115</v>
      </c>
      <c r="Y11" s="98" t="s">
        <v>111</v>
      </c>
      <c r="Z11" s="103" t="s">
        <v>116</v>
      </c>
      <c r="AA11" s="100" t="s">
        <v>166</v>
      </c>
      <c r="AB11" s="100" t="s">
        <v>68</v>
      </c>
      <c r="AC11" s="103"/>
      <c r="AD11" s="100" t="s">
        <v>68</v>
      </c>
      <c r="AE11" s="100" t="s">
        <v>68</v>
      </c>
      <c r="AF11" s="48"/>
    </row>
    <row r="12" spans="1:45" ht="20.100000000000001" hidden="1" customHeight="1">
      <c r="A12" s="40"/>
      <c r="B12" s="141">
        <v>11</v>
      </c>
      <c r="C12" s="141" t="str">
        <f t="shared" ref="C12:C13" si="2">CONCATENATE(B12,"-",AE12)</f>
        <v>11-corespunde</v>
      </c>
      <c r="D12" s="142" t="s">
        <v>82</v>
      </c>
      <c r="E12" s="142" t="s">
        <v>82</v>
      </c>
      <c r="F12" s="128" t="s">
        <v>84</v>
      </c>
      <c r="G12" s="128">
        <v>42</v>
      </c>
      <c r="H12" s="102">
        <v>42</v>
      </c>
      <c r="I12" s="111" t="s">
        <v>98</v>
      </c>
      <c r="J12" s="122">
        <v>109387.95</v>
      </c>
      <c r="K12" s="98">
        <v>218400</v>
      </c>
      <c r="L12" s="116">
        <f t="shared" ref="L12:L13" si="3">K12/J12</f>
        <v>1.9965636068689467</v>
      </c>
      <c r="M12" s="99"/>
      <c r="N12" s="99"/>
      <c r="O12" s="99"/>
      <c r="P12" s="99"/>
      <c r="Q12" s="99">
        <v>5200</v>
      </c>
      <c r="R12" s="98">
        <v>6240</v>
      </c>
      <c r="S12" s="98">
        <f>H12*Q12</f>
        <v>218400</v>
      </c>
      <c r="T12" s="98">
        <f>H12*R12</f>
        <v>262080</v>
      </c>
      <c r="U12" s="98" t="str">
        <f t="shared" si="1"/>
        <v>CHANDEL
IER,25
GA,W/RFI
D/USA/Alcon</v>
      </c>
      <c r="V12" s="98" t="s">
        <v>117</v>
      </c>
      <c r="W12" s="98" t="s">
        <v>67</v>
      </c>
      <c r="X12" s="98" t="s">
        <v>115</v>
      </c>
      <c r="Y12" s="98" t="s">
        <v>111</v>
      </c>
      <c r="Z12" s="103" t="s">
        <v>118</v>
      </c>
      <c r="AA12" s="103" t="s">
        <v>119</v>
      </c>
      <c r="AB12" s="100" t="s">
        <v>68</v>
      </c>
      <c r="AC12" s="103"/>
      <c r="AD12" s="100" t="s">
        <v>68</v>
      </c>
      <c r="AE12" s="100" t="s">
        <v>68</v>
      </c>
      <c r="AH12" s="48"/>
      <c r="AI12" s="48"/>
    </row>
    <row r="13" spans="1:45" ht="20.100000000000001" hidden="1" customHeight="1">
      <c r="A13" s="40"/>
      <c r="B13" s="141">
        <v>12</v>
      </c>
      <c r="C13" s="141" t="str">
        <f t="shared" si="2"/>
        <v>12-corespunde</v>
      </c>
      <c r="D13" s="142" t="s">
        <v>83</v>
      </c>
      <c r="E13" s="142" t="s">
        <v>83</v>
      </c>
      <c r="F13" s="128" t="s">
        <v>84</v>
      </c>
      <c r="G13" s="128">
        <v>1308</v>
      </c>
      <c r="H13" s="99">
        <v>1308</v>
      </c>
      <c r="I13" s="111" t="s">
        <v>174</v>
      </c>
      <c r="J13" s="122">
        <v>1381629.4999999998</v>
      </c>
      <c r="K13" s="98">
        <v>1726560</v>
      </c>
      <c r="L13" s="116">
        <f t="shared" si="3"/>
        <v>1.2496548459626842</v>
      </c>
      <c r="M13" s="99"/>
      <c r="N13" s="99"/>
      <c r="O13" s="99"/>
      <c r="P13" s="99"/>
      <c r="Q13" s="98">
        <v>1320</v>
      </c>
      <c r="R13" s="98">
        <v>1320</v>
      </c>
      <c r="S13" s="98">
        <f>H13*Q13</f>
        <v>1726560</v>
      </c>
      <c r="T13" s="98">
        <f>H13*R13</f>
        <v>1726560</v>
      </c>
      <c r="U13" s="98" t="str">
        <f t="shared" si="1"/>
        <v>Akreos
AO
AO60PLC/Bausch&amp;
Lomb/SUA</v>
      </c>
      <c r="V13" s="98" t="s">
        <v>148</v>
      </c>
      <c r="W13" s="98" t="s">
        <v>149</v>
      </c>
      <c r="X13" s="98" t="s">
        <v>150</v>
      </c>
      <c r="Y13" s="98" t="s">
        <v>112</v>
      </c>
      <c r="Z13" s="137" t="s">
        <v>173</v>
      </c>
      <c r="AA13" s="103" t="s">
        <v>154</v>
      </c>
      <c r="AB13" s="103" t="s">
        <v>68</v>
      </c>
      <c r="AC13" s="103"/>
      <c r="AD13" s="103" t="s">
        <v>68</v>
      </c>
      <c r="AE13" s="103" t="s">
        <v>68</v>
      </c>
      <c r="AH13" s="48"/>
      <c r="AI13" s="48"/>
    </row>
    <row r="14" spans="1:45" s="79" customFormat="1" ht="30" customHeight="1">
      <c r="A14" s="109"/>
      <c r="B14" s="141">
        <v>13</v>
      </c>
      <c r="C14" s="141"/>
      <c r="D14" s="138" t="s">
        <v>123</v>
      </c>
      <c r="E14" s="138" t="s">
        <v>123</v>
      </c>
      <c r="F14" s="121" t="s">
        <v>84</v>
      </c>
      <c r="G14" s="121">
        <v>7</v>
      </c>
      <c r="H14" s="114"/>
      <c r="I14" s="124" t="s">
        <v>99</v>
      </c>
      <c r="J14" s="110">
        <v>3733.33</v>
      </c>
      <c r="K14" s="126"/>
      <c r="L14" s="129"/>
      <c r="M14" s="134"/>
      <c r="N14" s="134"/>
      <c r="O14" s="134"/>
      <c r="P14" s="134"/>
      <c r="Q14" s="134"/>
      <c r="R14" s="126"/>
      <c r="S14" s="126"/>
      <c r="T14" s="98"/>
      <c r="U14" s="98"/>
      <c r="V14" s="126"/>
      <c r="W14" s="126"/>
      <c r="X14" s="126"/>
      <c r="Y14" s="126" t="s">
        <v>113</v>
      </c>
      <c r="Z14" s="125"/>
      <c r="AA14" s="125"/>
      <c r="AB14" s="135"/>
      <c r="AC14" s="125"/>
      <c r="AD14" s="125"/>
      <c r="AE14" s="42"/>
      <c r="AF14" s="42"/>
      <c r="AG14" s="161">
        <f>J14/G14</f>
        <v>533.33285714285716</v>
      </c>
      <c r="AH14" s="170"/>
      <c r="AI14" s="170">
        <v>693</v>
      </c>
      <c r="AJ14" s="42"/>
      <c r="AK14" s="48"/>
      <c r="AL14" s="48"/>
      <c r="AM14" s="48"/>
      <c r="AN14" s="48"/>
      <c r="AO14" s="48"/>
      <c r="AP14" s="48"/>
      <c r="AQ14" s="48"/>
      <c r="AR14" s="48"/>
      <c r="AS14" s="48"/>
    </row>
    <row r="15" spans="1:45" ht="20.100000000000001" hidden="1" customHeight="1">
      <c r="A15" s="104"/>
      <c r="B15" s="141">
        <v>14</v>
      </c>
      <c r="C15" s="141" t="str">
        <f t="shared" ref="C15:C17" si="4">CONCATENATE(B15,"-",AE15)</f>
        <v>14-corespunde</v>
      </c>
      <c r="D15" s="142" t="s">
        <v>124</v>
      </c>
      <c r="E15" s="142" t="s">
        <v>124</v>
      </c>
      <c r="F15" s="128" t="s">
        <v>84</v>
      </c>
      <c r="G15" s="128">
        <v>1140</v>
      </c>
      <c r="H15" s="99">
        <v>1140</v>
      </c>
      <c r="I15" s="111" t="s">
        <v>176</v>
      </c>
      <c r="J15" s="122">
        <v>778050</v>
      </c>
      <c r="K15" s="98">
        <v>969000</v>
      </c>
      <c r="L15" s="116">
        <f t="shared" ref="L15:L17" si="5">K15/J15</f>
        <v>1.2454212454212454</v>
      </c>
      <c r="M15" s="99"/>
      <c r="N15" s="99"/>
      <c r="O15" s="99"/>
      <c r="P15" s="99"/>
      <c r="Q15" s="98">
        <v>850</v>
      </c>
      <c r="R15" s="98">
        <v>850</v>
      </c>
      <c r="S15" s="98">
        <f t="shared" ref="S15:S17" si="6">H15*Q15</f>
        <v>969000</v>
      </c>
      <c r="T15" s="98">
        <f t="shared" ref="T15:T17" si="7">H15*R15</f>
        <v>969000</v>
      </c>
      <c r="U15" s="98" t="str">
        <f t="shared" ref="U15:U17" si="8">CONCATENATE(V15,"/",W15,"/",X15)</f>
        <v>BUNNY
LENS AF
EASY/HANITA
LENSES
R.C.A
LTD/Israel</v>
      </c>
      <c r="V15" s="98" t="s">
        <v>151</v>
      </c>
      <c r="W15" s="98" t="s">
        <v>152</v>
      </c>
      <c r="X15" s="98" t="s">
        <v>153</v>
      </c>
      <c r="Y15" s="98" t="s">
        <v>112</v>
      </c>
      <c r="Z15" s="137" t="s">
        <v>175</v>
      </c>
      <c r="AA15" s="103" t="s">
        <v>155</v>
      </c>
      <c r="AB15" s="103" t="s">
        <v>68</v>
      </c>
      <c r="AC15" s="103"/>
      <c r="AD15" s="100" t="s">
        <v>68</v>
      </c>
      <c r="AE15" s="100" t="s">
        <v>68</v>
      </c>
      <c r="AH15" s="48"/>
      <c r="AI15" s="48"/>
    </row>
    <row r="16" spans="1:45" ht="20.100000000000001" hidden="1" customHeight="1">
      <c r="A16" s="40"/>
      <c r="B16" s="141">
        <v>15</v>
      </c>
      <c r="C16" s="141" t="str">
        <f t="shared" si="4"/>
        <v>15-corespunde</v>
      </c>
      <c r="D16" s="142" t="s">
        <v>124</v>
      </c>
      <c r="E16" s="142" t="s">
        <v>124</v>
      </c>
      <c r="F16" s="128" t="s">
        <v>84</v>
      </c>
      <c r="G16" s="128">
        <v>1400</v>
      </c>
      <c r="H16" s="128">
        <v>1400</v>
      </c>
      <c r="I16" s="111" t="s">
        <v>177</v>
      </c>
      <c r="J16" s="122">
        <v>968333.33</v>
      </c>
      <c r="K16" s="98">
        <v>1204000</v>
      </c>
      <c r="L16" s="116">
        <f t="shared" si="5"/>
        <v>1.2433734982560189</v>
      </c>
      <c r="M16" s="99"/>
      <c r="N16" s="99"/>
      <c r="O16" s="99"/>
      <c r="P16" s="99"/>
      <c r="Q16" s="99">
        <v>860</v>
      </c>
      <c r="R16" s="98">
        <v>860</v>
      </c>
      <c r="S16" s="98">
        <f t="shared" si="6"/>
        <v>1204000</v>
      </c>
      <c r="T16" s="98">
        <f t="shared" si="7"/>
        <v>1204000</v>
      </c>
      <c r="U16" s="98" t="str">
        <f t="shared" si="8"/>
        <v>BUNNY LENS AF EASY/HANITA
LENSES
R.C.A
LTD/Israel</v>
      </c>
      <c r="V16" s="98" t="s">
        <v>156</v>
      </c>
      <c r="W16" s="98" t="s">
        <v>152</v>
      </c>
      <c r="X16" s="98" t="s">
        <v>153</v>
      </c>
      <c r="Y16" s="98" t="s">
        <v>112</v>
      </c>
      <c r="Z16" s="103" t="s">
        <v>157</v>
      </c>
      <c r="AA16" s="103" t="s">
        <v>155</v>
      </c>
      <c r="AB16" s="103" t="s">
        <v>68</v>
      </c>
      <c r="AC16" s="103"/>
      <c r="AD16" s="100" t="s">
        <v>68</v>
      </c>
      <c r="AE16" s="100" t="s">
        <v>68</v>
      </c>
      <c r="AH16" s="48"/>
      <c r="AI16" s="48"/>
    </row>
    <row r="17" spans="1:37" ht="20.100000000000001" hidden="1" customHeight="1">
      <c r="A17" s="40"/>
      <c r="B17" s="141">
        <v>16</v>
      </c>
      <c r="C17" s="141" t="str">
        <f t="shared" si="4"/>
        <v>16-corespunde</v>
      </c>
      <c r="D17" s="142" t="s">
        <v>125</v>
      </c>
      <c r="E17" s="142" t="s">
        <v>125</v>
      </c>
      <c r="F17" s="128" t="s">
        <v>84</v>
      </c>
      <c r="G17" s="128">
        <v>475</v>
      </c>
      <c r="H17" s="128">
        <v>475</v>
      </c>
      <c r="I17" s="111" t="s">
        <v>184</v>
      </c>
      <c r="J17" s="122">
        <v>565250</v>
      </c>
      <c r="K17" s="98">
        <v>703000</v>
      </c>
      <c r="L17" s="116">
        <f t="shared" si="5"/>
        <v>1.2436974789915967</v>
      </c>
      <c r="M17" s="99"/>
      <c r="N17" s="99"/>
      <c r="O17" s="99"/>
      <c r="P17" s="99"/>
      <c r="Q17" s="99">
        <v>1480</v>
      </c>
      <c r="R17" s="98">
        <v>1480</v>
      </c>
      <c r="S17" s="98">
        <f t="shared" si="6"/>
        <v>703000</v>
      </c>
      <c r="T17" s="98">
        <f t="shared" si="7"/>
        <v>703000</v>
      </c>
      <c r="U17" s="98" t="str">
        <f t="shared" si="8"/>
        <v>SEELENS
HP EASY/HANITA
LENSES
R.C.A
LTD/Israel</v>
      </c>
      <c r="V17" s="98" t="s">
        <v>158</v>
      </c>
      <c r="W17" s="98" t="s">
        <v>152</v>
      </c>
      <c r="X17" s="98" t="s">
        <v>153</v>
      </c>
      <c r="Y17" s="98" t="s">
        <v>112</v>
      </c>
      <c r="Z17" s="103" t="s">
        <v>178</v>
      </c>
      <c r="AA17" s="103" t="s">
        <v>159</v>
      </c>
      <c r="AB17" s="103" t="s">
        <v>68</v>
      </c>
      <c r="AC17" s="144"/>
      <c r="AD17" s="103" t="s">
        <v>68</v>
      </c>
      <c r="AE17" s="103" t="s">
        <v>68</v>
      </c>
      <c r="AH17" s="48"/>
      <c r="AI17" s="48"/>
    </row>
    <row r="18" spans="1:37" ht="30" customHeight="1">
      <c r="A18" s="40"/>
      <c r="B18" s="141">
        <v>17</v>
      </c>
      <c r="C18" s="141"/>
      <c r="D18" s="138" t="s">
        <v>126</v>
      </c>
      <c r="E18" s="138" t="s">
        <v>126</v>
      </c>
      <c r="F18" s="121" t="s">
        <v>84</v>
      </c>
      <c r="G18" s="121">
        <v>33</v>
      </c>
      <c r="H18" s="119"/>
      <c r="I18" s="124" t="s">
        <v>100</v>
      </c>
      <c r="J18" s="110">
        <v>107374.02</v>
      </c>
      <c r="K18" s="126"/>
      <c r="L18" s="118"/>
      <c r="M18" s="134"/>
      <c r="N18" s="134"/>
      <c r="O18" s="134"/>
      <c r="P18" s="134"/>
      <c r="Q18" s="134"/>
      <c r="R18" s="126"/>
      <c r="S18" s="126"/>
      <c r="T18" s="98"/>
      <c r="U18" s="98"/>
      <c r="V18" s="126"/>
      <c r="W18" s="126"/>
      <c r="X18" s="126"/>
      <c r="Y18" s="126" t="s">
        <v>113</v>
      </c>
      <c r="Z18" s="125"/>
      <c r="AA18" s="125"/>
      <c r="AB18" s="125"/>
      <c r="AC18" s="135"/>
      <c r="AD18" s="135"/>
      <c r="AE18" s="42"/>
      <c r="AF18" s="42"/>
      <c r="AG18" s="161">
        <f>J18/G18</f>
        <v>3253.758181818182</v>
      </c>
      <c r="AH18" s="170"/>
      <c r="AI18" s="170"/>
      <c r="AJ18" s="42"/>
    </row>
    <row r="19" spans="1:37" ht="20.100000000000001" hidden="1" customHeight="1">
      <c r="A19" s="40"/>
      <c r="B19" s="141">
        <v>18</v>
      </c>
      <c r="C19" s="141" t="str">
        <f>CONCATENATE(B19,"-",AE19)</f>
        <v>18-corespunde</v>
      </c>
      <c r="D19" s="142" t="s">
        <v>127</v>
      </c>
      <c r="E19" s="142" t="s">
        <v>127</v>
      </c>
      <c r="F19" s="128" t="s">
        <v>84</v>
      </c>
      <c r="G19" s="128">
        <v>20</v>
      </c>
      <c r="H19" s="117">
        <v>20</v>
      </c>
      <c r="I19" s="111" t="s">
        <v>101</v>
      </c>
      <c r="J19" s="122">
        <v>246466.66</v>
      </c>
      <c r="K19" s="98">
        <v>293000</v>
      </c>
      <c r="L19" s="116">
        <f>K19/J19</f>
        <v>1.188801763289201</v>
      </c>
      <c r="M19" s="99"/>
      <c r="N19" s="99"/>
      <c r="O19" s="99"/>
      <c r="P19" s="99"/>
      <c r="Q19" s="99">
        <v>14650</v>
      </c>
      <c r="R19" s="98">
        <v>17580</v>
      </c>
      <c r="S19" s="98">
        <f>H19*Q19</f>
        <v>293000</v>
      </c>
      <c r="T19" s="98">
        <f>H19*R19</f>
        <v>351600</v>
      </c>
      <c r="U19" s="98" t="str">
        <f>CONCATENATE(V19,"/",W19,"/",X19)</f>
        <v>EXPRESS
GLAUCO
MA
FILTRATI
ON/USA/Alcon</v>
      </c>
      <c r="V19" s="98" t="s">
        <v>120</v>
      </c>
      <c r="W19" s="98" t="s">
        <v>67</v>
      </c>
      <c r="X19" s="98" t="s">
        <v>115</v>
      </c>
      <c r="Y19" s="98" t="s">
        <v>111</v>
      </c>
      <c r="Z19" s="103" t="s">
        <v>140</v>
      </c>
      <c r="AA19" s="103" t="s">
        <v>121</v>
      </c>
      <c r="AB19" s="100" t="s">
        <v>167</v>
      </c>
      <c r="AC19" s="100"/>
      <c r="AD19" s="103" t="s">
        <v>68</v>
      </c>
      <c r="AE19" s="103" t="s">
        <v>68</v>
      </c>
      <c r="AH19" s="48"/>
      <c r="AI19" s="48"/>
    </row>
    <row r="20" spans="1:37" ht="30" customHeight="1">
      <c r="A20" s="40"/>
      <c r="B20" s="141">
        <v>19</v>
      </c>
      <c r="C20" s="141"/>
      <c r="D20" s="138" t="s">
        <v>128</v>
      </c>
      <c r="E20" s="138" t="s">
        <v>128</v>
      </c>
      <c r="F20" s="121" t="s">
        <v>84</v>
      </c>
      <c r="G20" s="121">
        <v>337</v>
      </c>
      <c r="H20" s="119"/>
      <c r="I20" s="124" t="s">
        <v>102</v>
      </c>
      <c r="J20" s="110">
        <f>G20*AK20</f>
        <v>41451</v>
      </c>
      <c r="K20" s="126"/>
      <c r="L20" s="118"/>
      <c r="M20" s="134"/>
      <c r="N20" s="134"/>
      <c r="O20" s="134"/>
      <c r="P20" s="134"/>
      <c r="Q20" s="134"/>
      <c r="R20" s="126"/>
      <c r="S20" s="126"/>
      <c r="T20" s="98"/>
      <c r="U20" s="98"/>
      <c r="V20" s="126"/>
      <c r="W20" s="126"/>
      <c r="X20" s="126"/>
      <c r="Y20" s="126" t="s">
        <v>113</v>
      </c>
      <c r="Z20" s="125"/>
      <c r="AA20" s="125"/>
      <c r="AB20" s="125"/>
      <c r="AC20" s="135"/>
      <c r="AD20" s="135"/>
      <c r="AE20" s="42"/>
      <c r="AF20" s="42"/>
      <c r="AG20" s="161">
        <f t="shared" ref="AG20:AG21" si="9">J20/G20</f>
        <v>123</v>
      </c>
      <c r="AH20" s="170"/>
      <c r="AI20" s="170">
        <v>146</v>
      </c>
      <c r="AJ20" s="42"/>
      <c r="AK20" s="48">
        <v>123</v>
      </c>
    </row>
    <row r="21" spans="1:37" ht="30" customHeight="1">
      <c r="A21" s="40"/>
      <c r="B21" s="141">
        <v>20</v>
      </c>
      <c r="C21" s="141"/>
      <c r="D21" s="138" t="s">
        <v>129</v>
      </c>
      <c r="E21" s="138" t="s">
        <v>129</v>
      </c>
      <c r="F21" s="121" t="s">
        <v>86</v>
      </c>
      <c r="G21" s="121">
        <v>400</v>
      </c>
      <c r="H21" s="119"/>
      <c r="I21" s="124" t="s">
        <v>103</v>
      </c>
      <c r="J21" s="110">
        <f>G21*AK21</f>
        <v>55200</v>
      </c>
      <c r="K21" s="126"/>
      <c r="L21" s="118"/>
      <c r="M21" s="134"/>
      <c r="N21" s="134"/>
      <c r="O21" s="134"/>
      <c r="P21" s="134"/>
      <c r="Q21" s="134"/>
      <c r="R21" s="126"/>
      <c r="S21" s="126"/>
      <c r="T21" s="98"/>
      <c r="U21" s="98"/>
      <c r="V21" s="126"/>
      <c r="W21" s="126"/>
      <c r="X21" s="126"/>
      <c r="Y21" s="126" t="s">
        <v>113</v>
      </c>
      <c r="Z21" s="125"/>
      <c r="AA21" s="125"/>
      <c r="AB21" s="125"/>
      <c r="AC21" s="135"/>
      <c r="AD21" s="135"/>
      <c r="AE21" s="42"/>
      <c r="AF21" s="42"/>
      <c r="AG21" s="161">
        <f t="shared" si="9"/>
        <v>138</v>
      </c>
      <c r="AH21" s="170">
        <v>170</v>
      </c>
      <c r="AI21" s="170">
        <v>106.14</v>
      </c>
      <c r="AK21" s="48">
        <v>138</v>
      </c>
    </row>
    <row r="22" spans="1:37" ht="20.100000000000001" hidden="1" customHeight="1">
      <c r="A22" s="40"/>
      <c r="B22" s="141">
        <v>21</v>
      </c>
      <c r="C22" s="141" t="str">
        <f>CONCATENATE(B22,"-",AE22)</f>
        <v>21-corespunde</v>
      </c>
      <c r="D22" s="142" t="s">
        <v>130</v>
      </c>
      <c r="E22" s="142" t="s">
        <v>130</v>
      </c>
      <c r="F22" s="128" t="s">
        <v>84</v>
      </c>
      <c r="G22" s="128">
        <v>48</v>
      </c>
      <c r="H22" s="117">
        <v>48</v>
      </c>
      <c r="I22" s="111" t="s">
        <v>104</v>
      </c>
      <c r="J22" s="133">
        <v>126000</v>
      </c>
      <c r="K22" s="98">
        <v>163776</v>
      </c>
      <c r="L22" s="116">
        <f>K22/J22</f>
        <v>1.2998095238095237</v>
      </c>
      <c r="M22" s="99"/>
      <c r="N22" s="99"/>
      <c r="O22" s="99"/>
      <c r="P22" s="99"/>
      <c r="Q22" s="99">
        <v>3412</v>
      </c>
      <c r="R22" s="98">
        <v>4094.4</v>
      </c>
      <c r="S22" s="98">
        <f>H22*Q22</f>
        <v>163776</v>
      </c>
      <c r="T22" s="98">
        <f>H22*R22</f>
        <v>196531.20000000001</v>
      </c>
      <c r="U22" s="98" t="str">
        <f>CONCATENATE(V22,"/",W22,"/",X22)</f>
        <v>Assy, Ship,
Anterior
UltraVit 23
GA,
5000 CPM/USA/Alcon</v>
      </c>
      <c r="V22" s="98" t="s">
        <v>143</v>
      </c>
      <c r="W22" s="98" t="s">
        <v>67</v>
      </c>
      <c r="X22" s="98" t="s">
        <v>115</v>
      </c>
      <c r="Y22" s="98" t="s">
        <v>111</v>
      </c>
      <c r="Z22" s="103" t="s">
        <v>142</v>
      </c>
      <c r="AA22" s="103" t="s">
        <v>141</v>
      </c>
      <c r="AB22" s="100" t="s">
        <v>68</v>
      </c>
      <c r="AC22" s="100"/>
      <c r="AD22" s="103" t="s">
        <v>68</v>
      </c>
      <c r="AE22" s="103" t="s">
        <v>68</v>
      </c>
      <c r="AH22" s="48"/>
      <c r="AI22" s="48"/>
    </row>
    <row r="23" spans="1:37" ht="30" customHeight="1">
      <c r="A23" s="40"/>
      <c r="B23" s="141">
        <v>22</v>
      </c>
      <c r="C23" s="141"/>
      <c r="D23" s="138" t="s">
        <v>131</v>
      </c>
      <c r="E23" s="138" t="s">
        <v>131</v>
      </c>
      <c r="F23" s="121" t="s">
        <v>87</v>
      </c>
      <c r="G23" s="121">
        <v>50</v>
      </c>
      <c r="H23" s="119"/>
      <c r="I23" s="124" t="s">
        <v>105</v>
      </c>
      <c r="J23" s="112">
        <f>G23*AK23</f>
        <v>25650</v>
      </c>
      <c r="K23" s="126"/>
      <c r="L23" s="118"/>
      <c r="M23" s="134"/>
      <c r="N23" s="134"/>
      <c r="O23" s="134"/>
      <c r="P23" s="134"/>
      <c r="Q23" s="134"/>
      <c r="R23" s="126"/>
      <c r="S23" s="126"/>
      <c r="T23" s="98"/>
      <c r="U23" s="98"/>
      <c r="V23" s="126"/>
      <c r="W23" s="126"/>
      <c r="X23" s="126"/>
      <c r="Y23" s="126" t="s">
        <v>113</v>
      </c>
      <c r="Z23" s="125"/>
      <c r="AA23" s="125"/>
      <c r="AB23" s="125"/>
      <c r="AC23" s="125"/>
      <c r="AD23" s="135"/>
      <c r="AE23" s="42"/>
      <c r="AF23" s="42"/>
      <c r="AG23" s="161">
        <f t="shared" ref="AG23:AG28" si="10">J23/G23</f>
        <v>513</v>
      </c>
      <c r="AH23" s="170"/>
      <c r="AI23" s="170">
        <v>682.25</v>
      </c>
      <c r="AJ23" s="42"/>
      <c r="AK23" s="48">
        <v>513</v>
      </c>
    </row>
    <row r="24" spans="1:37" ht="30" customHeight="1">
      <c r="A24" s="40"/>
      <c r="B24" s="141">
        <v>23</v>
      </c>
      <c r="C24" s="141"/>
      <c r="D24" s="138" t="s">
        <v>132</v>
      </c>
      <c r="E24" s="138" t="s">
        <v>132</v>
      </c>
      <c r="F24" s="121" t="s">
        <v>84</v>
      </c>
      <c r="G24" s="121">
        <v>920</v>
      </c>
      <c r="H24" s="119"/>
      <c r="I24" s="124" t="s">
        <v>106</v>
      </c>
      <c r="J24" s="112">
        <f>G24*AK24</f>
        <v>33672</v>
      </c>
      <c r="K24" s="126"/>
      <c r="L24" s="118"/>
      <c r="M24" s="134"/>
      <c r="N24" s="134"/>
      <c r="O24" s="134"/>
      <c r="P24" s="134"/>
      <c r="Q24" s="134"/>
      <c r="R24" s="126"/>
      <c r="S24" s="126"/>
      <c r="T24" s="98"/>
      <c r="U24" s="98"/>
      <c r="V24" s="126"/>
      <c r="W24" s="126"/>
      <c r="X24" s="126"/>
      <c r="Y24" s="126" t="s">
        <v>113</v>
      </c>
      <c r="Z24" s="125"/>
      <c r="AA24" s="125"/>
      <c r="AB24" s="125"/>
      <c r="AC24" s="125"/>
      <c r="AD24" s="135"/>
      <c r="AE24" s="42"/>
      <c r="AF24" s="42"/>
      <c r="AG24" s="161">
        <f t="shared" si="10"/>
        <v>36.6</v>
      </c>
      <c r="AH24" s="170"/>
      <c r="AI24" s="170">
        <v>44</v>
      </c>
      <c r="AJ24" s="42"/>
      <c r="AK24" s="48">
        <v>36.6</v>
      </c>
    </row>
    <row r="25" spans="1:37" ht="30" customHeight="1">
      <c r="A25" s="40"/>
      <c r="B25" s="141">
        <v>24</v>
      </c>
      <c r="C25" s="141"/>
      <c r="D25" s="138" t="s">
        <v>133</v>
      </c>
      <c r="E25" s="142" t="s">
        <v>133</v>
      </c>
      <c r="F25" s="128" t="s">
        <v>84</v>
      </c>
      <c r="G25" s="128">
        <v>15</v>
      </c>
      <c r="H25" s="117">
        <v>15</v>
      </c>
      <c r="I25" s="111" t="s">
        <v>170</v>
      </c>
      <c r="J25" s="112">
        <v>118500</v>
      </c>
      <c r="K25" s="143">
        <v>143850</v>
      </c>
      <c r="L25" s="146">
        <f t="shared" ref="L25:L26" si="11">K25/J25</f>
        <v>1.2139240506329114</v>
      </c>
      <c r="M25" s="147"/>
      <c r="N25" s="147"/>
      <c r="O25" s="147"/>
      <c r="P25" s="147"/>
      <c r="Q25" s="147">
        <v>9590</v>
      </c>
      <c r="R25" s="143">
        <v>9590</v>
      </c>
      <c r="S25" s="143">
        <f>H25*Q25</f>
        <v>143850</v>
      </c>
      <c r="T25" s="98">
        <f>H25*R25</f>
        <v>143850</v>
      </c>
      <c r="U25" s="98"/>
      <c r="V25" s="143" t="s">
        <v>122</v>
      </c>
      <c r="W25" s="143" t="s">
        <v>67</v>
      </c>
      <c r="X25" s="143" t="s">
        <v>115</v>
      </c>
      <c r="Y25" s="143" t="s">
        <v>111</v>
      </c>
      <c r="Z25" s="158" t="s">
        <v>171</v>
      </c>
      <c r="AA25" s="144" t="s">
        <v>144</v>
      </c>
      <c r="AB25" s="145" t="s">
        <v>168</v>
      </c>
      <c r="AC25" s="144" t="s">
        <v>183</v>
      </c>
      <c r="AD25" s="145" t="s">
        <v>186</v>
      </c>
      <c r="AE25" s="103" t="s">
        <v>68</v>
      </c>
      <c r="AF25" s="42"/>
      <c r="AG25" s="161">
        <f t="shared" si="10"/>
        <v>7900</v>
      </c>
      <c r="AH25" s="170"/>
      <c r="AI25" s="170"/>
      <c r="AJ25" s="42"/>
    </row>
    <row r="26" spans="1:37" ht="409.5">
      <c r="A26" s="40"/>
      <c r="B26" s="141">
        <v>25</v>
      </c>
      <c r="C26" s="141"/>
      <c r="D26" s="138" t="s">
        <v>134</v>
      </c>
      <c r="E26" s="142" t="s">
        <v>134</v>
      </c>
      <c r="F26" s="128" t="s">
        <v>84</v>
      </c>
      <c r="G26" s="128">
        <v>350</v>
      </c>
      <c r="H26" s="128">
        <v>350</v>
      </c>
      <c r="I26" s="111" t="s">
        <v>180</v>
      </c>
      <c r="J26" s="112">
        <v>525000</v>
      </c>
      <c r="K26" s="143">
        <v>623000</v>
      </c>
      <c r="L26" s="146">
        <f t="shared" si="11"/>
        <v>1.1866666666666668</v>
      </c>
      <c r="M26" s="147"/>
      <c r="N26" s="147"/>
      <c r="O26" s="147"/>
      <c r="P26" s="147"/>
      <c r="Q26" s="147">
        <v>1780</v>
      </c>
      <c r="R26" s="143">
        <v>1780</v>
      </c>
      <c r="S26" s="143">
        <f>H26*Q26</f>
        <v>623000</v>
      </c>
      <c r="T26" s="98">
        <f>H26*R26</f>
        <v>623000</v>
      </c>
      <c r="U26" s="98"/>
      <c r="V26" s="143" t="s">
        <v>148</v>
      </c>
      <c r="W26" s="143" t="s">
        <v>149</v>
      </c>
      <c r="X26" s="143" t="s">
        <v>150</v>
      </c>
      <c r="Y26" s="143" t="s">
        <v>112</v>
      </c>
      <c r="Z26" s="144" t="s">
        <v>179</v>
      </c>
      <c r="AA26" s="144" t="s">
        <v>154</v>
      </c>
      <c r="AB26" s="145" t="s">
        <v>185</v>
      </c>
      <c r="AC26" s="144"/>
      <c r="AD26" s="145" t="s">
        <v>186</v>
      </c>
      <c r="AE26" s="103" t="s">
        <v>68</v>
      </c>
      <c r="AF26" s="42"/>
      <c r="AG26" s="161">
        <f t="shared" si="10"/>
        <v>1500</v>
      </c>
      <c r="AH26" s="170"/>
      <c r="AI26" s="170"/>
      <c r="AJ26" s="42"/>
    </row>
    <row r="27" spans="1:37" ht="30" customHeight="1">
      <c r="A27" s="40"/>
      <c r="B27" s="141">
        <v>26</v>
      </c>
      <c r="C27" s="141"/>
      <c r="D27" s="138" t="s">
        <v>135</v>
      </c>
      <c r="E27" s="138" t="s">
        <v>135</v>
      </c>
      <c r="F27" s="121" t="s">
        <v>84</v>
      </c>
      <c r="G27" s="121">
        <v>20</v>
      </c>
      <c r="H27" s="119"/>
      <c r="I27" s="124" t="s">
        <v>107</v>
      </c>
      <c r="J27" s="112">
        <f>G27*AK27</f>
        <v>583.6</v>
      </c>
      <c r="K27" s="126"/>
      <c r="L27" s="118"/>
      <c r="M27" s="134"/>
      <c r="N27" s="134"/>
      <c r="O27" s="134"/>
      <c r="P27" s="134"/>
      <c r="Q27" s="134"/>
      <c r="R27" s="126"/>
      <c r="S27" s="126"/>
      <c r="T27" s="98"/>
      <c r="U27" s="98"/>
      <c r="V27" s="126"/>
      <c r="W27" s="126"/>
      <c r="X27" s="126"/>
      <c r="Y27" s="126" t="s">
        <v>113</v>
      </c>
      <c r="Z27" s="125"/>
      <c r="AA27" s="125"/>
      <c r="AB27" s="135"/>
      <c r="AC27" s="125"/>
      <c r="AD27" s="125"/>
      <c r="AE27" s="42"/>
      <c r="AF27" s="42"/>
      <c r="AG27" s="161">
        <f t="shared" si="10"/>
        <v>29.18</v>
      </c>
      <c r="AH27" s="170">
        <v>50</v>
      </c>
      <c r="AI27" s="170"/>
      <c r="AJ27" s="42"/>
      <c r="AK27" s="48">
        <v>29.18</v>
      </c>
    </row>
    <row r="28" spans="1:37" ht="30" customHeight="1">
      <c r="A28" s="40"/>
      <c r="B28" s="141">
        <v>27</v>
      </c>
      <c r="C28" s="141"/>
      <c r="D28" s="138" t="s">
        <v>136</v>
      </c>
      <c r="E28" s="138" t="s">
        <v>136</v>
      </c>
      <c r="F28" s="121" t="s">
        <v>84</v>
      </c>
      <c r="G28" s="121">
        <v>50</v>
      </c>
      <c r="H28" s="119"/>
      <c r="I28" s="124" t="s">
        <v>108</v>
      </c>
      <c r="J28" s="112">
        <v>833.33</v>
      </c>
      <c r="K28" s="126"/>
      <c r="L28" s="118"/>
      <c r="M28" s="134"/>
      <c r="N28" s="134"/>
      <c r="O28" s="134"/>
      <c r="P28" s="134"/>
      <c r="Q28" s="134"/>
      <c r="R28" s="126"/>
      <c r="S28" s="126"/>
      <c r="T28" s="98"/>
      <c r="U28" s="98"/>
      <c r="V28" s="126"/>
      <c r="W28" s="126"/>
      <c r="X28" s="126"/>
      <c r="Y28" s="126" t="s">
        <v>113</v>
      </c>
      <c r="Z28" s="125"/>
      <c r="AA28" s="125"/>
      <c r="AB28" s="135"/>
      <c r="AC28" s="125"/>
      <c r="AD28" s="125"/>
      <c r="AE28" s="42"/>
      <c r="AF28" s="42"/>
      <c r="AG28" s="161">
        <f t="shared" si="10"/>
        <v>16.666600000000003</v>
      </c>
      <c r="AH28" s="170"/>
      <c r="AI28" s="170"/>
      <c r="AJ28" s="42"/>
    </row>
    <row r="29" spans="1:37" ht="20.100000000000001" hidden="1" customHeight="1">
      <c r="A29" s="40"/>
      <c r="B29" s="141">
        <v>28</v>
      </c>
      <c r="C29" s="141" t="str">
        <f t="shared" ref="C29:C30" si="12">CONCATENATE(B29,"-",AE29)</f>
        <v>28-corespunde</v>
      </c>
      <c r="D29" s="142" t="s">
        <v>137</v>
      </c>
      <c r="E29" s="142" t="s">
        <v>137</v>
      </c>
      <c r="F29" s="128" t="s">
        <v>84</v>
      </c>
      <c r="G29" s="128">
        <v>10</v>
      </c>
      <c r="H29" s="117">
        <v>10</v>
      </c>
      <c r="I29" s="111" t="s">
        <v>169</v>
      </c>
      <c r="J29" s="133">
        <v>170000</v>
      </c>
      <c r="K29" s="98">
        <v>205700</v>
      </c>
      <c r="L29" s="116">
        <f t="shared" ref="L29:L30" si="13">K29/J29</f>
        <v>1.21</v>
      </c>
      <c r="M29" s="99"/>
      <c r="N29" s="99"/>
      <c r="O29" s="99"/>
      <c r="P29" s="99"/>
      <c r="Q29" s="99">
        <v>20570</v>
      </c>
      <c r="R29" s="98">
        <v>20570</v>
      </c>
      <c r="S29" s="98">
        <f>H29*Q29</f>
        <v>205700</v>
      </c>
      <c r="T29" s="98">
        <f>H29*R29</f>
        <v>205700</v>
      </c>
      <c r="U29" s="98" t="str">
        <f t="shared" ref="U29:U30" si="14">CONCATENATE(V29,"/",W29,"/",X29)</f>
        <v>Lentila i/o
TFNT20-60/USA/Alcon</v>
      </c>
      <c r="V29" s="98" t="s">
        <v>145</v>
      </c>
      <c r="W29" s="98" t="s">
        <v>67</v>
      </c>
      <c r="X29" s="98" t="s">
        <v>115</v>
      </c>
      <c r="Y29" s="98" t="s">
        <v>111</v>
      </c>
      <c r="Z29" s="137" t="s">
        <v>172</v>
      </c>
      <c r="AA29" s="103" t="s">
        <v>146</v>
      </c>
      <c r="AB29" s="100" t="s">
        <v>68</v>
      </c>
      <c r="AC29" s="103"/>
      <c r="AD29" s="103" t="s">
        <v>68</v>
      </c>
      <c r="AE29" s="103" t="s">
        <v>68</v>
      </c>
      <c r="AH29" s="48"/>
      <c r="AI29" s="48"/>
    </row>
    <row r="30" spans="1:37" ht="20.100000000000001" hidden="1" customHeight="1">
      <c r="A30" s="40"/>
      <c r="B30" s="141">
        <v>29</v>
      </c>
      <c r="C30" s="141" t="str">
        <f t="shared" si="12"/>
        <v>29-corespunde</v>
      </c>
      <c r="D30" s="142" t="s">
        <v>138</v>
      </c>
      <c r="E30" s="142" t="s">
        <v>138</v>
      </c>
      <c r="F30" s="128" t="s">
        <v>84</v>
      </c>
      <c r="G30" s="128">
        <v>50</v>
      </c>
      <c r="H30" s="128">
        <v>50</v>
      </c>
      <c r="I30" s="111" t="s">
        <v>182</v>
      </c>
      <c r="J30" s="120">
        <v>110000</v>
      </c>
      <c r="K30" s="98">
        <v>130000</v>
      </c>
      <c r="L30" s="116">
        <f t="shared" si="13"/>
        <v>1.1818181818181819</v>
      </c>
      <c r="M30" s="99"/>
      <c r="N30" s="99"/>
      <c r="O30" s="99"/>
      <c r="P30" s="99"/>
      <c r="Q30" s="99">
        <v>2600</v>
      </c>
      <c r="R30" s="98">
        <v>2600</v>
      </c>
      <c r="S30" s="98">
        <f>H30*Q30</f>
        <v>130000</v>
      </c>
      <c r="T30" s="98">
        <f>H30*R30</f>
        <v>130000</v>
      </c>
      <c r="U30" s="98" t="str">
        <f t="shared" si="14"/>
        <v>877PAY /MEDICO
NTUR
MEDICAL
ENGINEE
RING
LTD.
/Ungaria</v>
      </c>
      <c r="V30" s="98" t="s">
        <v>160</v>
      </c>
      <c r="W30" s="98" t="s">
        <v>161</v>
      </c>
      <c r="X30" s="98" t="s">
        <v>162</v>
      </c>
      <c r="Y30" s="98" t="s">
        <v>112</v>
      </c>
      <c r="Z30" s="137" t="s">
        <v>181</v>
      </c>
      <c r="AA30" s="103" t="s">
        <v>163</v>
      </c>
      <c r="AB30" s="100" t="s">
        <v>68</v>
      </c>
      <c r="AC30" s="103"/>
      <c r="AD30" s="103" t="s">
        <v>68</v>
      </c>
      <c r="AE30" s="103" t="s">
        <v>68</v>
      </c>
      <c r="AH30" s="48"/>
      <c r="AI30" s="48"/>
    </row>
    <row r="31" spans="1:37" ht="30" customHeight="1">
      <c r="A31" s="40"/>
      <c r="B31" s="141">
        <v>30</v>
      </c>
      <c r="C31" s="141"/>
      <c r="D31" s="138" t="s">
        <v>76</v>
      </c>
      <c r="E31" s="138" t="s">
        <v>76</v>
      </c>
      <c r="F31" s="121" t="s">
        <v>84</v>
      </c>
      <c r="G31" s="121">
        <v>100</v>
      </c>
      <c r="H31" s="119"/>
      <c r="I31" s="124" t="s">
        <v>109</v>
      </c>
      <c r="J31" s="112">
        <v>2150</v>
      </c>
      <c r="K31" s="126"/>
      <c r="L31" s="118"/>
      <c r="M31" s="134"/>
      <c r="N31" s="134"/>
      <c r="O31" s="134"/>
      <c r="P31" s="134"/>
      <c r="Q31" s="134"/>
      <c r="R31" s="126"/>
      <c r="S31" s="126"/>
      <c r="T31" s="126"/>
      <c r="U31" s="126"/>
      <c r="V31" s="126"/>
      <c r="W31" s="126"/>
      <c r="X31" s="126"/>
      <c r="Y31" s="126" t="s">
        <v>113</v>
      </c>
      <c r="Z31" s="125"/>
      <c r="AA31" s="125"/>
      <c r="AB31" s="135"/>
      <c r="AC31" s="135"/>
      <c r="AD31" s="125"/>
      <c r="AE31" s="42"/>
      <c r="AF31" s="42"/>
      <c r="AG31" s="161">
        <f t="shared" ref="AG31:AG32" si="15">J31/G31</f>
        <v>21.5</v>
      </c>
      <c r="AH31" s="170"/>
      <c r="AI31" s="170">
        <v>25</v>
      </c>
      <c r="AJ31" s="42"/>
    </row>
    <row r="32" spans="1:37" ht="30" customHeight="1">
      <c r="A32" s="40"/>
      <c r="B32" s="141">
        <v>31</v>
      </c>
      <c r="C32" s="141"/>
      <c r="D32" s="138" t="s">
        <v>139</v>
      </c>
      <c r="E32" s="138" t="s">
        <v>139</v>
      </c>
      <c r="F32" s="121" t="s">
        <v>84</v>
      </c>
      <c r="G32" s="121">
        <v>20</v>
      </c>
      <c r="H32" s="119"/>
      <c r="I32" s="124" t="s">
        <v>110</v>
      </c>
      <c r="J32" s="112">
        <f>G32*AK32</f>
        <v>661</v>
      </c>
      <c r="K32" s="126"/>
      <c r="L32" s="118"/>
      <c r="M32" s="134"/>
      <c r="N32" s="134"/>
      <c r="O32" s="134"/>
      <c r="P32" s="134"/>
      <c r="Q32" s="134"/>
      <c r="R32" s="126"/>
      <c r="S32" s="126"/>
      <c r="T32" s="126"/>
      <c r="U32" s="126"/>
      <c r="V32" s="126"/>
      <c r="W32" s="126"/>
      <c r="X32" s="126"/>
      <c r="Y32" s="126" t="s">
        <v>113</v>
      </c>
      <c r="Z32" s="125"/>
      <c r="AA32" s="125"/>
      <c r="AB32" s="135"/>
      <c r="AC32" s="135"/>
      <c r="AD32" s="125"/>
      <c r="AE32" s="42"/>
      <c r="AF32" s="42"/>
      <c r="AG32" s="161">
        <f>J32/G32</f>
        <v>33.049999999999997</v>
      </c>
      <c r="AH32" s="170">
        <v>40</v>
      </c>
      <c r="AI32" s="170"/>
      <c r="AJ32" s="42"/>
      <c r="AK32" s="48">
        <v>33.049999999999997</v>
      </c>
    </row>
    <row r="33" spans="1:30" s="48" customFormat="1" ht="30" hidden="1" customHeight="1">
      <c r="A33" s="40"/>
      <c r="B33" s="104"/>
      <c r="C33" s="104"/>
      <c r="D33" s="104"/>
      <c r="E33" s="148"/>
      <c r="F33" s="149"/>
      <c r="G33" s="150"/>
      <c r="H33" s="150"/>
      <c r="I33" s="151"/>
      <c r="J33" s="152"/>
      <c r="K33" s="153"/>
      <c r="L33" s="154"/>
      <c r="M33" s="155"/>
      <c r="N33" s="155"/>
      <c r="O33" s="155"/>
      <c r="P33" s="155"/>
      <c r="Q33" s="155"/>
      <c r="R33" s="153"/>
      <c r="S33" s="153"/>
      <c r="T33" s="153"/>
      <c r="U33" s="153"/>
      <c r="V33" s="153"/>
      <c r="W33" s="153"/>
      <c r="X33" s="153"/>
      <c r="Y33" s="153"/>
      <c r="Z33" s="55"/>
      <c r="AA33" s="156"/>
      <c r="AB33" s="157"/>
      <c r="AC33" s="157"/>
      <c r="AD33" s="156"/>
    </row>
    <row r="34" spans="1:30" s="48" customFormat="1" ht="30" hidden="1" customHeight="1">
      <c r="A34" s="40"/>
      <c r="B34" s="40"/>
      <c r="C34" s="40"/>
      <c r="D34" s="40"/>
      <c r="E34" s="41"/>
      <c r="F34" s="54"/>
      <c r="G34" s="52"/>
      <c r="H34" s="52"/>
      <c r="I34" s="43"/>
      <c r="J34" s="53"/>
      <c r="K34" s="44"/>
      <c r="L34" s="45"/>
      <c r="M34" s="46"/>
      <c r="N34" s="46"/>
      <c r="O34" s="46"/>
      <c r="P34" s="46"/>
      <c r="Q34" s="46"/>
      <c r="R34" s="44"/>
      <c r="S34" s="44"/>
      <c r="T34" s="44"/>
      <c r="U34" s="44"/>
      <c r="V34" s="44"/>
      <c r="W34" s="44"/>
      <c r="X34" s="44"/>
      <c r="Y34" s="44"/>
      <c r="Z34" s="55"/>
      <c r="AA34" s="49"/>
      <c r="AB34" s="47"/>
      <c r="AC34" s="47"/>
      <c r="AD34" s="49"/>
    </row>
    <row r="35" spans="1:30" s="48" customFormat="1" ht="30" hidden="1" customHeight="1">
      <c r="A35" s="40"/>
      <c r="B35" s="40"/>
      <c r="C35" s="40"/>
      <c r="D35" s="40"/>
      <c r="E35" s="41"/>
      <c r="F35" s="54"/>
      <c r="G35" s="52"/>
      <c r="H35" s="52"/>
      <c r="I35" s="43"/>
      <c r="J35" s="53"/>
      <c r="K35" s="44"/>
      <c r="L35" s="45"/>
      <c r="M35" s="46"/>
      <c r="N35" s="46"/>
      <c r="O35" s="46"/>
      <c r="P35" s="46"/>
      <c r="Q35" s="46"/>
      <c r="R35" s="44"/>
      <c r="S35" s="44"/>
      <c r="T35" s="44"/>
      <c r="U35" s="44"/>
      <c r="V35" s="44"/>
      <c r="W35" s="44"/>
      <c r="X35" s="44"/>
      <c r="Y35" s="44"/>
      <c r="Z35" s="50"/>
      <c r="AA35" s="49"/>
      <c r="AB35" s="47"/>
      <c r="AC35" s="47"/>
      <c r="AD35" s="49"/>
    </row>
    <row r="36" spans="1:30" s="48" customFormat="1" ht="30" hidden="1" customHeight="1">
      <c r="A36" s="40"/>
      <c r="B36" s="40"/>
      <c r="C36" s="40"/>
      <c r="D36" s="40"/>
      <c r="E36" s="41"/>
      <c r="F36" s="54"/>
      <c r="G36" s="52"/>
      <c r="H36" s="52"/>
      <c r="I36" s="43"/>
      <c r="J36" s="53"/>
      <c r="K36" s="44"/>
      <c r="L36" s="45"/>
      <c r="M36" s="46"/>
      <c r="N36" s="46"/>
      <c r="O36" s="46"/>
      <c r="P36" s="46"/>
      <c r="Q36" s="46"/>
      <c r="R36" s="44"/>
      <c r="S36" s="44"/>
      <c r="T36" s="44"/>
      <c r="U36" s="44"/>
      <c r="V36" s="44"/>
      <c r="W36" s="44"/>
      <c r="X36" s="44"/>
      <c r="Y36" s="44"/>
      <c r="Z36" s="50"/>
      <c r="AA36" s="51"/>
      <c r="AB36" s="47"/>
      <c r="AC36" s="47"/>
      <c r="AD36" s="51"/>
    </row>
    <row r="37" spans="1:30" s="48" customFormat="1" ht="30" hidden="1" customHeight="1">
      <c r="A37" s="40"/>
      <c r="B37" s="40"/>
      <c r="C37" s="40"/>
      <c r="D37" s="40"/>
      <c r="E37" s="41"/>
      <c r="F37" s="54"/>
      <c r="G37" s="52"/>
      <c r="H37" s="52"/>
      <c r="I37" s="43"/>
      <c r="J37" s="53"/>
      <c r="K37" s="44"/>
      <c r="L37" s="45"/>
      <c r="M37" s="46"/>
      <c r="N37" s="46"/>
      <c r="O37" s="46"/>
      <c r="P37" s="46"/>
      <c r="Q37" s="46"/>
      <c r="R37" s="44"/>
      <c r="S37" s="44"/>
      <c r="T37" s="44"/>
      <c r="U37" s="44"/>
      <c r="V37" s="44"/>
      <c r="W37" s="44"/>
      <c r="X37" s="44"/>
      <c r="Y37" s="44"/>
      <c r="Z37" s="50"/>
      <c r="AA37" s="49"/>
      <c r="AB37" s="47"/>
      <c r="AC37" s="49"/>
      <c r="AD37" s="49"/>
    </row>
    <row r="38" spans="1:30" s="48" customFormat="1" ht="30" hidden="1" customHeight="1">
      <c r="A38" s="40"/>
      <c r="B38" s="40"/>
      <c r="C38" s="40"/>
      <c r="D38" s="40"/>
      <c r="E38" s="56"/>
      <c r="F38" s="54"/>
      <c r="G38" s="52"/>
      <c r="H38" s="52"/>
      <c r="I38" s="43"/>
      <c r="J38" s="53"/>
      <c r="K38" s="44"/>
      <c r="L38" s="45"/>
      <c r="M38" s="46"/>
      <c r="N38" s="46"/>
      <c r="O38" s="46"/>
      <c r="P38" s="46"/>
      <c r="Q38" s="46"/>
      <c r="R38" s="44"/>
      <c r="S38" s="44"/>
      <c r="T38" s="44"/>
      <c r="U38" s="44"/>
      <c r="V38" s="44"/>
      <c r="W38" s="44"/>
      <c r="X38" s="44"/>
      <c r="Y38" s="44"/>
      <c r="Z38" s="50"/>
      <c r="AA38" s="49"/>
      <c r="AB38" s="47"/>
      <c r="AC38" s="49"/>
      <c r="AD38" s="49"/>
    </row>
    <row r="39" spans="1:30" s="48" customFormat="1" ht="30" hidden="1" customHeight="1">
      <c r="A39" s="40"/>
      <c r="B39" s="40"/>
      <c r="C39" s="40"/>
      <c r="D39" s="40"/>
      <c r="E39" s="56"/>
      <c r="F39" s="54"/>
      <c r="G39" s="52"/>
      <c r="H39" s="52"/>
      <c r="I39" s="43"/>
      <c r="J39" s="53"/>
      <c r="K39" s="44"/>
      <c r="L39" s="45"/>
      <c r="M39" s="46"/>
      <c r="N39" s="46"/>
      <c r="O39" s="46"/>
      <c r="P39" s="46"/>
      <c r="Q39" s="46"/>
      <c r="R39" s="44"/>
      <c r="S39" s="44"/>
      <c r="T39" s="44"/>
      <c r="U39" s="44"/>
      <c r="V39" s="44"/>
      <c r="W39" s="44"/>
      <c r="X39" s="44"/>
      <c r="Y39" s="44"/>
      <c r="Z39" s="50"/>
      <c r="AA39" s="51"/>
      <c r="AB39" s="47"/>
      <c r="AC39" s="51"/>
      <c r="AD39" s="51"/>
    </row>
    <row r="40" spans="1:30" s="48" customFormat="1" ht="30" hidden="1" customHeight="1">
      <c r="A40" s="40"/>
      <c r="B40" s="40"/>
      <c r="C40" s="40"/>
      <c r="D40" s="40"/>
      <c r="E40" s="56"/>
      <c r="F40" s="54"/>
      <c r="G40" s="52"/>
      <c r="H40" s="52"/>
      <c r="I40" s="43"/>
      <c r="J40" s="53"/>
      <c r="K40" s="44"/>
      <c r="L40" s="45"/>
      <c r="M40" s="46"/>
      <c r="N40" s="46"/>
      <c r="O40" s="46"/>
      <c r="P40" s="46"/>
      <c r="Q40" s="46"/>
      <c r="R40" s="44"/>
      <c r="S40" s="44"/>
      <c r="T40" s="44"/>
      <c r="U40" s="44"/>
      <c r="V40" s="44"/>
      <c r="W40" s="44"/>
      <c r="X40" s="44"/>
      <c r="Y40" s="44"/>
      <c r="Z40" s="50"/>
      <c r="AA40" s="49"/>
      <c r="AB40" s="47"/>
      <c r="AC40" s="49"/>
      <c r="AD40" s="49"/>
    </row>
    <row r="41" spans="1:30" s="48" customFormat="1" ht="30" hidden="1" customHeight="1">
      <c r="A41" s="40"/>
      <c r="B41" s="40"/>
      <c r="C41" s="40"/>
      <c r="D41" s="40"/>
      <c r="E41" s="56"/>
      <c r="F41" s="54"/>
      <c r="G41" s="52"/>
      <c r="H41" s="52"/>
      <c r="I41" s="43"/>
      <c r="J41" s="53"/>
      <c r="K41" s="44"/>
      <c r="L41" s="45"/>
      <c r="M41" s="46"/>
      <c r="N41" s="46"/>
      <c r="O41" s="46"/>
      <c r="P41" s="46"/>
      <c r="Q41" s="46"/>
      <c r="R41" s="44"/>
      <c r="S41" s="44"/>
      <c r="T41" s="44"/>
      <c r="U41" s="44"/>
      <c r="V41" s="44"/>
      <c r="W41" s="44"/>
      <c r="X41" s="44"/>
      <c r="Y41" s="44"/>
      <c r="Z41" s="50"/>
      <c r="AA41" s="51"/>
      <c r="AB41" s="47"/>
      <c r="AC41" s="51"/>
      <c r="AD41" s="51"/>
    </row>
    <row r="42" spans="1:30" s="48" customFormat="1" ht="30" hidden="1" customHeight="1">
      <c r="A42" s="40"/>
      <c r="B42" s="40"/>
      <c r="C42" s="40"/>
      <c r="D42" s="40"/>
      <c r="E42" s="57"/>
      <c r="F42" s="54"/>
      <c r="G42" s="52"/>
      <c r="H42" s="52"/>
      <c r="I42" s="43"/>
      <c r="J42" s="53"/>
      <c r="K42" s="44"/>
      <c r="L42" s="45"/>
      <c r="M42" s="46"/>
      <c r="N42" s="46"/>
      <c r="O42" s="46"/>
      <c r="P42" s="46"/>
      <c r="Q42" s="46"/>
      <c r="R42" s="44"/>
      <c r="S42" s="44"/>
      <c r="T42" s="44"/>
      <c r="U42" s="44"/>
      <c r="V42" s="44"/>
      <c r="W42" s="44"/>
      <c r="X42" s="44"/>
      <c r="Y42" s="44"/>
      <c r="Z42" s="50"/>
      <c r="AA42" s="51"/>
      <c r="AB42" s="47"/>
      <c r="AC42" s="51"/>
      <c r="AD42" s="51"/>
    </row>
    <row r="43" spans="1:30" s="48" customFormat="1" ht="30" hidden="1" customHeight="1">
      <c r="A43" s="40"/>
      <c r="B43" s="40"/>
      <c r="C43" s="40"/>
      <c r="D43" s="40"/>
      <c r="E43" s="58"/>
      <c r="F43" s="58"/>
      <c r="G43" s="59"/>
      <c r="H43" s="59"/>
      <c r="I43" s="43"/>
      <c r="J43" s="53"/>
      <c r="K43" s="44"/>
      <c r="L43" s="45"/>
      <c r="M43" s="46"/>
      <c r="N43" s="46"/>
      <c r="O43" s="46"/>
      <c r="P43" s="46"/>
      <c r="Q43" s="46"/>
      <c r="R43" s="44"/>
      <c r="S43" s="44"/>
      <c r="T43" s="44"/>
      <c r="U43" s="44"/>
      <c r="V43" s="44"/>
      <c r="W43" s="44"/>
      <c r="X43" s="44"/>
      <c r="Y43" s="44"/>
      <c r="Z43" s="60"/>
      <c r="AA43" s="61"/>
      <c r="AB43" s="58"/>
      <c r="AC43" s="61"/>
      <c r="AD43" s="61"/>
    </row>
    <row r="44" spans="1:30" s="48" customFormat="1" ht="30" hidden="1" customHeight="1">
      <c r="A44" s="40"/>
      <c r="B44" s="40"/>
      <c r="C44" s="40"/>
      <c r="D44" s="40"/>
      <c r="E44" s="58"/>
      <c r="F44" s="54"/>
      <c r="G44" s="52"/>
      <c r="H44" s="52"/>
      <c r="I44" s="43"/>
      <c r="J44" s="53"/>
      <c r="K44" s="44"/>
      <c r="L44" s="45"/>
      <c r="M44" s="46"/>
      <c r="N44" s="46"/>
      <c r="O44" s="46"/>
      <c r="P44" s="46"/>
      <c r="Q44" s="46"/>
      <c r="R44" s="44"/>
      <c r="S44" s="44"/>
      <c r="T44" s="44"/>
      <c r="U44" s="44"/>
      <c r="V44" s="44"/>
      <c r="W44" s="44"/>
      <c r="X44" s="44"/>
      <c r="Y44" s="44"/>
      <c r="Z44" s="50"/>
      <c r="AA44" s="51"/>
      <c r="AB44" s="47"/>
      <c r="AC44" s="51"/>
      <c r="AD44" s="51"/>
    </row>
    <row r="45" spans="1:30" s="48" customFormat="1" ht="30" hidden="1" customHeight="1">
      <c r="A45" s="40"/>
      <c r="B45" s="40"/>
      <c r="C45" s="40"/>
      <c r="D45" s="40"/>
      <c r="E45" s="41"/>
      <c r="F45" s="54"/>
      <c r="G45" s="52"/>
      <c r="H45" s="52"/>
      <c r="I45" s="43"/>
      <c r="J45" s="53"/>
      <c r="K45" s="44"/>
      <c r="L45" s="45"/>
      <c r="M45" s="46"/>
      <c r="N45" s="46"/>
      <c r="O45" s="46"/>
      <c r="P45" s="46"/>
      <c r="Q45" s="46"/>
      <c r="R45" s="44"/>
      <c r="S45" s="44"/>
      <c r="T45" s="44"/>
      <c r="U45" s="44"/>
      <c r="V45" s="44"/>
      <c r="W45" s="44"/>
      <c r="X45" s="44"/>
      <c r="Y45" s="44"/>
      <c r="Z45" s="50"/>
      <c r="AA45" s="49"/>
      <c r="AB45" s="47"/>
      <c r="AC45" s="49"/>
      <c r="AD45" s="49"/>
    </row>
    <row r="46" spans="1:30" s="48" customFormat="1" ht="30" hidden="1" customHeight="1">
      <c r="A46" s="40"/>
      <c r="B46" s="40"/>
      <c r="C46" s="40"/>
      <c r="D46" s="40"/>
      <c r="E46" s="41"/>
      <c r="F46" s="54"/>
      <c r="G46" s="52"/>
      <c r="H46" s="52"/>
      <c r="I46" s="43"/>
      <c r="J46" s="53"/>
      <c r="K46" s="44"/>
      <c r="L46" s="45"/>
      <c r="M46" s="46"/>
      <c r="N46" s="46"/>
      <c r="O46" s="46"/>
      <c r="P46" s="46"/>
      <c r="Q46" s="46"/>
      <c r="R46" s="44"/>
      <c r="S46" s="44"/>
      <c r="T46" s="44"/>
      <c r="U46" s="44"/>
      <c r="V46" s="44"/>
      <c r="W46" s="44"/>
      <c r="X46" s="44"/>
      <c r="Y46" s="44"/>
      <c r="Z46" s="50"/>
      <c r="AA46" s="51"/>
      <c r="AB46" s="47"/>
      <c r="AC46" s="51"/>
      <c r="AD46" s="51"/>
    </row>
    <row r="47" spans="1:30" s="48" customFormat="1" ht="30" hidden="1" customHeight="1">
      <c r="A47" s="40"/>
      <c r="B47" s="40"/>
      <c r="C47" s="40"/>
      <c r="D47" s="40"/>
      <c r="E47" s="41"/>
      <c r="F47" s="54"/>
      <c r="G47" s="52"/>
      <c r="H47" s="52"/>
      <c r="I47" s="43"/>
      <c r="J47" s="53"/>
      <c r="K47" s="44"/>
      <c r="L47" s="45"/>
      <c r="M47" s="46"/>
      <c r="N47" s="46"/>
      <c r="O47" s="46"/>
      <c r="P47" s="46"/>
      <c r="Q47" s="46"/>
      <c r="R47" s="44"/>
      <c r="S47" s="44"/>
      <c r="T47" s="44"/>
      <c r="U47" s="44"/>
      <c r="V47" s="44"/>
      <c r="W47" s="44"/>
      <c r="X47" s="44"/>
      <c r="Y47" s="44"/>
      <c r="Z47" s="50"/>
      <c r="AA47" s="51"/>
      <c r="AB47" s="47"/>
      <c r="AC47" s="51"/>
      <c r="AD47" s="51"/>
    </row>
    <row r="48" spans="1:30" s="48" customFormat="1" ht="30" hidden="1" customHeight="1">
      <c r="A48" s="40"/>
      <c r="B48" s="40"/>
      <c r="C48" s="40"/>
      <c r="D48" s="40"/>
      <c r="E48" s="41"/>
      <c r="F48" s="54"/>
      <c r="G48" s="52"/>
      <c r="H48" s="52"/>
      <c r="I48" s="43"/>
      <c r="J48" s="53"/>
      <c r="K48" s="44"/>
      <c r="L48" s="45"/>
      <c r="M48" s="46"/>
      <c r="N48" s="46"/>
      <c r="O48" s="46"/>
      <c r="P48" s="46"/>
      <c r="Q48" s="46"/>
      <c r="R48" s="44"/>
      <c r="S48" s="44"/>
      <c r="T48" s="44"/>
      <c r="U48" s="44"/>
      <c r="V48" s="44"/>
      <c r="W48" s="44"/>
      <c r="X48" s="44"/>
      <c r="Y48" s="44"/>
      <c r="Z48" s="50"/>
      <c r="AA48" s="51"/>
      <c r="AB48" s="47"/>
      <c r="AC48" s="51"/>
      <c r="AD48" s="51"/>
    </row>
    <row r="49" spans="1:30" s="48" customFormat="1" ht="30" hidden="1" customHeight="1">
      <c r="A49" s="40"/>
      <c r="B49" s="40"/>
      <c r="C49" s="40"/>
      <c r="D49" s="40"/>
      <c r="E49" s="56"/>
      <c r="F49" s="54"/>
      <c r="G49" s="52"/>
      <c r="H49" s="62"/>
      <c r="I49" s="63"/>
      <c r="J49" s="53"/>
      <c r="K49" s="44"/>
      <c r="L49" s="45"/>
      <c r="M49" s="46"/>
      <c r="N49" s="46"/>
      <c r="O49" s="46"/>
      <c r="P49" s="46"/>
      <c r="Q49" s="46"/>
      <c r="R49" s="44"/>
      <c r="S49" s="44"/>
      <c r="T49" s="44"/>
      <c r="U49" s="44"/>
      <c r="V49" s="44"/>
      <c r="W49" s="44"/>
      <c r="X49" s="44"/>
      <c r="Y49" s="44"/>
      <c r="Z49" s="50"/>
      <c r="AA49" s="49"/>
      <c r="AB49" s="47"/>
      <c r="AC49" s="49"/>
      <c r="AD49" s="49"/>
    </row>
    <row r="50" spans="1:30" s="48" customFormat="1" ht="30" hidden="1" customHeight="1">
      <c r="A50" s="40"/>
      <c r="B50" s="40"/>
      <c r="C50" s="40"/>
      <c r="D50" s="40"/>
      <c r="E50" s="56"/>
      <c r="F50" s="54"/>
      <c r="G50" s="52"/>
      <c r="H50" s="62"/>
      <c r="I50" s="63"/>
      <c r="J50" s="53"/>
      <c r="K50" s="44"/>
      <c r="L50" s="45"/>
      <c r="M50" s="46"/>
      <c r="N50" s="46"/>
      <c r="O50" s="46"/>
      <c r="P50" s="46"/>
      <c r="Q50" s="46"/>
      <c r="R50" s="44"/>
      <c r="S50" s="44"/>
      <c r="T50" s="44"/>
      <c r="U50" s="44"/>
      <c r="V50" s="44"/>
      <c r="W50" s="44"/>
      <c r="X50" s="44"/>
      <c r="Y50" s="44"/>
      <c r="Z50" s="50"/>
      <c r="AA50" s="51"/>
      <c r="AB50" s="47"/>
      <c r="AC50" s="51"/>
      <c r="AD50" s="51"/>
    </row>
    <row r="51" spans="1:30" s="48" customFormat="1" ht="30" hidden="1" customHeight="1">
      <c r="A51" s="40"/>
      <c r="B51" s="40"/>
      <c r="C51" s="40"/>
      <c r="D51" s="40"/>
      <c r="E51" s="56"/>
      <c r="F51" s="54"/>
      <c r="G51" s="52"/>
      <c r="H51" s="52"/>
      <c r="I51" s="43"/>
      <c r="J51" s="53"/>
      <c r="K51" s="44"/>
      <c r="L51" s="45"/>
      <c r="M51" s="46"/>
      <c r="N51" s="46"/>
      <c r="O51" s="46"/>
      <c r="P51" s="46"/>
      <c r="Q51" s="46"/>
      <c r="R51" s="44"/>
      <c r="S51" s="44"/>
      <c r="T51" s="44"/>
      <c r="U51" s="44"/>
      <c r="V51" s="44"/>
      <c r="W51" s="44"/>
      <c r="X51" s="44"/>
      <c r="Y51" s="44"/>
      <c r="Z51" s="50"/>
      <c r="AA51" s="49"/>
      <c r="AB51" s="47"/>
      <c r="AC51" s="49"/>
      <c r="AD51" s="49"/>
    </row>
    <row r="52" spans="1:30" s="48" customFormat="1" ht="30" hidden="1" customHeight="1">
      <c r="A52" s="40"/>
      <c r="B52" s="40"/>
      <c r="C52" s="40"/>
      <c r="D52" s="40"/>
      <c r="E52" s="56"/>
      <c r="F52" s="54"/>
      <c r="G52" s="52"/>
      <c r="H52" s="52"/>
      <c r="I52" s="43"/>
      <c r="J52" s="53"/>
      <c r="K52" s="44"/>
      <c r="L52" s="45"/>
      <c r="M52" s="46"/>
      <c r="N52" s="46"/>
      <c r="O52" s="46"/>
      <c r="P52" s="46"/>
      <c r="Q52" s="46"/>
      <c r="R52" s="44"/>
      <c r="S52" s="44"/>
      <c r="T52" s="44"/>
      <c r="U52" s="44"/>
      <c r="V52" s="44"/>
      <c r="W52" s="44"/>
      <c r="X52" s="44"/>
      <c r="Y52" s="44"/>
      <c r="Z52" s="50"/>
      <c r="AA52" s="51"/>
      <c r="AB52" s="47"/>
      <c r="AC52" s="51"/>
      <c r="AD52" s="51"/>
    </row>
    <row r="53" spans="1:30" s="48" customFormat="1" ht="30" hidden="1" customHeight="1">
      <c r="A53" s="40"/>
      <c r="B53" s="40"/>
      <c r="C53" s="40"/>
      <c r="D53" s="40"/>
      <c r="E53" s="56"/>
      <c r="F53" s="54"/>
      <c r="G53" s="52"/>
      <c r="H53" s="52"/>
      <c r="I53" s="43"/>
      <c r="J53" s="53"/>
      <c r="K53" s="44"/>
      <c r="L53" s="45"/>
      <c r="M53" s="46"/>
      <c r="N53" s="46"/>
      <c r="O53" s="46"/>
      <c r="P53" s="46"/>
      <c r="Q53" s="46"/>
      <c r="R53" s="44"/>
      <c r="S53" s="44"/>
      <c r="T53" s="44"/>
      <c r="U53" s="44"/>
      <c r="V53" s="44"/>
      <c r="W53" s="44"/>
      <c r="X53" s="44"/>
      <c r="Y53" s="44"/>
      <c r="Z53" s="50"/>
      <c r="AA53" s="51"/>
      <c r="AB53" s="47"/>
      <c r="AC53" s="51"/>
      <c r="AD53" s="51"/>
    </row>
    <row r="54" spans="1:30" s="48" customFormat="1" ht="30" hidden="1" customHeight="1">
      <c r="A54" s="40"/>
      <c r="B54" s="40"/>
      <c r="C54" s="40"/>
      <c r="D54" s="40"/>
      <c r="E54" s="56"/>
      <c r="F54" s="54"/>
      <c r="G54" s="52"/>
      <c r="H54" s="52"/>
      <c r="I54" s="43"/>
      <c r="J54" s="53"/>
      <c r="K54" s="44"/>
      <c r="L54" s="45"/>
      <c r="M54" s="46"/>
      <c r="N54" s="46"/>
      <c r="O54" s="46"/>
      <c r="P54" s="46"/>
      <c r="Q54" s="46"/>
      <c r="R54" s="44"/>
      <c r="S54" s="44"/>
      <c r="T54" s="44"/>
      <c r="U54" s="44"/>
      <c r="V54" s="44"/>
      <c r="W54" s="44"/>
      <c r="X54" s="44"/>
      <c r="Y54" s="44"/>
      <c r="Z54" s="50"/>
      <c r="AA54" s="49"/>
      <c r="AB54" s="47"/>
      <c r="AC54" s="49"/>
      <c r="AD54" s="49"/>
    </row>
    <row r="55" spans="1:30" s="48" customFormat="1" ht="30" hidden="1" customHeight="1">
      <c r="A55" s="40"/>
      <c r="B55" s="40"/>
      <c r="C55" s="40"/>
      <c r="D55" s="40"/>
      <c r="E55" s="56"/>
      <c r="F55" s="54"/>
      <c r="G55" s="52"/>
      <c r="H55" s="52"/>
      <c r="I55" s="43"/>
      <c r="J55" s="53"/>
      <c r="K55" s="44"/>
      <c r="L55" s="45"/>
      <c r="M55" s="46"/>
      <c r="N55" s="46"/>
      <c r="O55" s="46"/>
      <c r="P55" s="46"/>
      <c r="Q55" s="46"/>
      <c r="R55" s="64"/>
      <c r="S55" s="44"/>
      <c r="T55" s="44"/>
      <c r="U55" s="44"/>
      <c r="V55" s="44"/>
      <c r="X55" s="44"/>
      <c r="Y55" s="44"/>
      <c r="Z55" s="50"/>
      <c r="AA55" s="51"/>
      <c r="AB55" s="47"/>
      <c r="AC55" s="51"/>
      <c r="AD55" s="51"/>
    </row>
    <row r="56" spans="1:30" s="48" customFormat="1" ht="30" hidden="1" customHeight="1">
      <c r="A56" s="40"/>
      <c r="B56" s="40"/>
      <c r="C56" s="40"/>
      <c r="D56" s="40"/>
      <c r="E56" s="56"/>
      <c r="F56" s="54"/>
      <c r="G56" s="52"/>
      <c r="H56" s="52"/>
      <c r="I56" s="43"/>
      <c r="J56" s="53"/>
      <c r="K56" s="44"/>
      <c r="L56" s="45"/>
      <c r="M56" s="46"/>
      <c r="N56" s="46"/>
      <c r="O56" s="46"/>
      <c r="P56" s="46"/>
      <c r="Q56" s="46"/>
      <c r="R56" s="44"/>
      <c r="S56" s="44"/>
      <c r="T56" s="44"/>
      <c r="U56" s="44"/>
      <c r="V56" s="44"/>
      <c r="W56" s="44"/>
      <c r="X56" s="44"/>
      <c r="Y56" s="44"/>
      <c r="Z56" s="50"/>
      <c r="AA56" s="49"/>
      <c r="AB56" s="47"/>
      <c r="AC56" s="49"/>
      <c r="AD56" s="49"/>
    </row>
    <row r="57" spans="1:30" s="48" customFormat="1" ht="30" hidden="1" customHeight="1">
      <c r="A57" s="40"/>
      <c r="B57" s="40"/>
      <c r="C57" s="40"/>
      <c r="D57" s="40"/>
      <c r="E57" s="41"/>
      <c r="F57" s="54"/>
      <c r="G57" s="65"/>
      <c r="H57" s="65"/>
      <c r="I57" s="43"/>
      <c r="J57" s="66"/>
      <c r="K57" s="44"/>
      <c r="L57" s="45"/>
      <c r="M57" s="46"/>
      <c r="N57" s="46"/>
      <c r="O57" s="46"/>
      <c r="P57" s="46"/>
      <c r="Q57" s="46"/>
      <c r="R57" s="44"/>
      <c r="S57" s="44"/>
      <c r="T57" s="44"/>
      <c r="U57" s="44"/>
      <c r="V57" s="44"/>
      <c r="W57" s="44"/>
      <c r="X57" s="44"/>
      <c r="Y57" s="44"/>
      <c r="Z57" s="50"/>
      <c r="AA57" s="51"/>
      <c r="AB57" s="47"/>
      <c r="AC57" s="51"/>
      <c r="AD57" s="51"/>
    </row>
    <row r="58" spans="1:30" s="48" customFormat="1" ht="30" hidden="1" customHeight="1">
      <c r="A58" s="40"/>
      <c r="B58" s="40"/>
      <c r="C58" s="40"/>
      <c r="D58" s="40"/>
      <c r="E58" s="41"/>
      <c r="F58" s="54"/>
      <c r="G58" s="65"/>
      <c r="H58" s="65"/>
      <c r="I58" s="43"/>
      <c r="J58" s="67"/>
      <c r="K58" s="44"/>
      <c r="L58" s="45"/>
      <c r="M58" s="46"/>
      <c r="N58" s="46"/>
      <c r="O58" s="46"/>
      <c r="P58" s="46"/>
      <c r="Q58" s="46"/>
      <c r="R58" s="44"/>
      <c r="S58" s="44"/>
      <c r="T58" s="44"/>
      <c r="U58" s="44"/>
      <c r="V58" s="44"/>
      <c r="W58" s="44"/>
      <c r="X58" s="44"/>
      <c r="Y58" s="44"/>
      <c r="Z58" s="50"/>
      <c r="AA58" s="51"/>
      <c r="AB58" s="47"/>
      <c r="AC58" s="51"/>
      <c r="AD58" s="51"/>
    </row>
    <row r="59" spans="1:30" s="48" customFormat="1" ht="30" hidden="1" customHeight="1">
      <c r="A59" s="40"/>
      <c r="B59" s="40"/>
      <c r="C59" s="40"/>
      <c r="D59" s="40"/>
      <c r="E59" s="57"/>
      <c r="F59" s="54"/>
      <c r="G59" s="65"/>
      <c r="H59" s="65"/>
      <c r="I59" s="43"/>
      <c r="J59" s="67"/>
      <c r="K59" s="44"/>
      <c r="L59" s="45"/>
      <c r="M59" s="46"/>
      <c r="N59" s="46"/>
      <c r="O59" s="46"/>
      <c r="P59" s="46"/>
      <c r="Q59" s="46"/>
      <c r="R59" s="44"/>
      <c r="S59" s="44"/>
      <c r="T59" s="44"/>
      <c r="U59" s="44"/>
      <c r="V59" s="44"/>
      <c r="W59" s="44"/>
      <c r="X59" s="44"/>
      <c r="Y59" s="44"/>
      <c r="Z59" s="50"/>
      <c r="AA59" s="49"/>
      <c r="AB59" s="47"/>
      <c r="AC59" s="49"/>
      <c r="AD59" s="49"/>
    </row>
    <row r="60" spans="1:30" s="48" customFormat="1" ht="30" hidden="1" customHeight="1">
      <c r="A60" s="40"/>
      <c r="B60" s="40"/>
      <c r="C60" s="40"/>
      <c r="D60" s="40"/>
      <c r="E60" s="56"/>
      <c r="F60" s="54"/>
      <c r="G60" s="65"/>
      <c r="H60" s="65"/>
      <c r="I60" s="43"/>
      <c r="J60" s="67"/>
      <c r="K60" s="44"/>
      <c r="L60" s="45"/>
      <c r="M60" s="46"/>
      <c r="N60" s="46"/>
      <c r="O60" s="46"/>
      <c r="P60" s="46"/>
      <c r="Q60" s="46"/>
      <c r="R60" s="44"/>
      <c r="S60" s="44"/>
      <c r="T60" s="44"/>
      <c r="U60" s="44"/>
      <c r="V60" s="44"/>
      <c r="W60" s="44"/>
      <c r="X60" s="44"/>
      <c r="Y60" s="44"/>
      <c r="Z60" s="50"/>
      <c r="AA60" s="49"/>
      <c r="AB60" s="47"/>
      <c r="AC60" s="49"/>
      <c r="AD60" s="49"/>
    </row>
    <row r="61" spans="1:30" s="48" customFormat="1" ht="30" hidden="1" customHeight="1">
      <c r="A61" s="40"/>
      <c r="B61" s="40"/>
      <c r="C61" s="40"/>
      <c r="D61" s="40"/>
      <c r="E61" s="56"/>
      <c r="F61" s="54"/>
      <c r="G61" s="65"/>
      <c r="H61" s="65"/>
      <c r="I61" s="43"/>
      <c r="J61" s="67"/>
      <c r="K61" s="44"/>
      <c r="L61" s="45"/>
      <c r="M61" s="46"/>
      <c r="N61" s="46"/>
      <c r="O61" s="46"/>
      <c r="P61" s="46"/>
      <c r="Q61" s="46"/>
      <c r="R61" s="44"/>
      <c r="S61" s="44"/>
      <c r="T61" s="44"/>
      <c r="U61" s="44"/>
      <c r="V61" s="44"/>
      <c r="W61" s="44"/>
      <c r="X61" s="44"/>
      <c r="Y61" s="44"/>
      <c r="Z61" s="50"/>
      <c r="AA61" s="51"/>
      <c r="AB61" s="47"/>
      <c r="AC61" s="51"/>
      <c r="AD61" s="51"/>
    </row>
    <row r="62" spans="1:30" s="48" customFormat="1" ht="30" hidden="1" customHeight="1">
      <c r="A62" s="40"/>
      <c r="B62" s="40"/>
      <c r="C62" s="40"/>
      <c r="D62" s="40"/>
      <c r="E62" s="68"/>
      <c r="F62" s="54"/>
      <c r="G62" s="65"/>
      <c r="H62" s="65"/>
      <c r="I62" s="43"/>
      <c r="J62" s="67"/>
      <c r="K62" s="44"/>
      <c r="L62" s="45"/>
      <c r="M62" s="46"/>
      <c r="N62" s="46"/>
      <c r="O62" s="46"/>
      <c r="P62" s="46"/>
      <c r="Q62" s="46"/>
      <c r="R62" s="44"/>
      <c r="S62" s="44"/>
      <c r="T62" s="44"/>
      <c r="U62" s="44"/>
      <c r="V62" s="44"/>
      <c r="W62" s="44"/>
      <c r="X62" s="44"/>
      <c r="Y62" s="44"/>
      <c r="Z62" s="50"/>
      <c r="AA62" s="49"/>
      <c r="AB62" s="47"/>
      <c r="AC62" s="49"/>
      <c r="AD62" s="49"/>
    </row>
    <row r="63" spans="1:30" s="48" customFormat="1" ht="30" hidden="1" customHeight="1">
      <c r="A63" s="40"/>
      <c r="B63" s="40"/>
      <c r="C63" s="40"/>
      <c r="D63" s="40"/>
      <c r="E63" s="68"/>
      <c r="F63" s="54"/>
      <c r="G63" s="65"/>
      <c r="H63" s="65"/>
      <c r="I63" s="43"/>
      <c r="J63" s="67"/>
      <c r="K63" s="44"/>
      <c r="L63" s="45"/>
      <c r="M63" s="46"/>
      <c r="N63" s="46"/>
      <c r="O63" s="46"/>
      <c r="P63" s="46"/>
      <c r="Q63" s="46"/>
      <c r="R63" s="44"/>
      <c r="S63" s="44"/>
      <c r="T63" s="44"/>
      <c r="U63" s="44"/>
      <c r="V63" s="44"/>
      <c r="W63" s="44"/>
      <c r="X63" s="44"/>
      <c r="Y63" s="44"/>
      <c r="Z63" s="50"/>
      <c r="AA63" s="51"/>
      <c r="AB63" s="47"/>
      <c r="AC63" s="51"/>
      <c r="AD63" s="51"/>
    </row>
    <row r="64" spans="1:30" s="48" customFormat="1" ht="30" hidden="1" customHeight="1">
      <c r="A64" s="40"/>
      <c r="B64" s="40"/>
      <c r="C64" s="40"/>
      <c r="D64" s="40"/>
      <c r="E64" s="41"/>
      <c r="F64" s="54"/>
      <c r="G64" s="65"/>
      <c r="H64" s="65"/>
      <c r="I64" s="43"/>
      <c r="J64" s="67"/>
      <c r="K64" s="44"/>
      <c r="L64" s="45"/>
      <c r="M64" s="46"/>
      <c r="N64" s="46"/>
      <c r="O64" s="46"/>
      <c r="P64" s="46"/>
      <c r="Q64" s="46"/>
      <c r="R64" s="64"/>
      <c r="S64" s="44"/>
      <c r="T64" s="44"/>
      <c r="U64" s="44"/>
      <c r="V64" s="44"/>
      <c r="W64" s="44"/>
      <c r="X64" s="44"/>
      <c r="Y64" s="44"/>
      <c r="Z64" s="50"/>
      <c r="AA64" s="49"/>
      <c r="AB64" s="47"/>
      <c r="AC64" s="49"/>
      <c r="AD64" s="49"/>
    </row>
    <row r="65" spans="1:35" ht="30" hidden="1" customHeight="1">
      <c r="A65" s="40"/>
      <c r="B65" s="40"/>
      <c r="C65" s="40"/>
      <c r="D65" s="40"/>
      <c r="E65" s="41"/>
      <c r="F65" s="54"/>
      <c r="G65" s="65"/>
      <c r="H65" s="65"/>
      <c r="I65" s="43"/>
      <c r="J65" s="67"/>
      <c r="K65" s="44"/>
      <c r="L65" s="45"/>
      <c r="M65" s="46"/>
      <c r="N65" s="46"/>
      <c r="O65" s="46"/>
      <c r="P65" s="46"/>
      <c r="Q65" s="46"/>
      <c r="R65" s="44"/>
      <c r="S65" s="44"/>
      <c r="T65" s="44"/>
      <c r="U65" s="44"/>
      <c r="V65" s="69"/>
      <c r="W65" s="44"/>
      <c r="X65" s="44"/>
      <c r="Y65" s="44"/>
      <c r="Z65" s="50"/>
      <c r="AA65" s="49"/>
      <c r="AB65" s="47"/>
      <c r="AC65" s="49"/>
      <c r="AD65" s="49"/>
      <c r="AH65" s="48"/>
      <c r="AI65" s="48"/>
    </row>
    <row r="66" spans="1:35" ht="30" hidden="1" customHeight="1">
      <c r="A66" s="40"/>
      <c r="B66" s="40"/>
      <c r="C66" s="40"/>
      <c r="D66" s="40"/>
      <c r="E66" s="41"/>
      <c r="F66" s="54"/>
      <c r="G66" s="65"/>
      <c r="H66" s="65"/>
      <c r="I66" s="43"/>
      <c r="J66" s="67"/>
      <c r="K66" s="44"/>
      <c r="L66" s="45"/>
      <c r="M66" s="46"/>
      <c r="N66" s="46"/>
      <c r="O66" s="46"/>
      <c r="P66" s="46"/>
      <c r="Q66" s="46"/>
      <c r="R66" s="44"/>
      <c r="S66" s="44"/>
      <c r="T66" s="44"/>
      <c r="U66" s="44"/>
      <c r="V66" s="69"/>
      <c r="W66" s="44"/>
      <c r="X66" s="44"/>
      <c r="Y66" s="44"/>
      <c r="Z66" s="50"/>
      <c r="AA66" s="51"/>
      <c r="AB66" s="47"/>
      <c r="AC66" s="51"/>
      <c r="AD66" s="51"/>
      <c r="AH66" s="48"/>
      <c r="AI66" s="48"/>
    </row>
    <row r="67" spans="1:35" ht="30" hidden="1" customHeight="1">
      <c r="A67" s="40"/>
      <c r="B67" s="40"/>
      <c r="C67" s="40"/>
      <c r="D67" s="40"/>
      <c r="E67" s="41"/>
      <c r="F67" s="54"/>
      <c r="G67" s="65"/>
      <c r="H67" s="65"/>
      <c r="I67" s="43"/>
      <c r="J67" s="67"/>
      <c r="K67" s="44"/>
      <c r="L67" s="45"/>
      <c r="M67" s="46"/>
      <c r="N67" s="46"/>
      <c r="O67" s="46"/>
      <c r="P67" s="46"/>
      <c r="Q67" s="46"/>
      <c r="R67" s="44"/>
      <c r="S67" s="44"/>
      <c r="T67" s="44"/>
      <c r="U67" s="44"/>
      <c r="V67" s="69"/>
      <c r="W67" s="44"/>
      <c r="X67" s="44"/>
      <c r="Y67" s="44"/>
      <c r="Z67" s="50"/>
      <c r="AA67" s="51"/>
      <c r="AB67" s="47"/>
      <c r="AC67" s="51"/>
      <c r="AD67" s="51"/>
      <c r="AH67" s="48"/>
      <c r="AI67" s="48"/>
    </row>
    <row r="68" spans="1:35" ht="30" hidden="1" customHeight="1">
      <c r="A68" s="40"/>
      <c r="B68" s="40"/>
      <c r="C68" s="40"/>
      <c r="D68" s="40"/>
      <c r="E68" s="41"/>
      <c r="F68" s="54"/>
      <c r="G68" s="65"/>
      <c r="H68" s="65"/>
      <c r="I68" s="43"/>
      <c r="J68" s="67"/>
      <c r="K68" s="44"/>
      <c r="L68" s="45"/>
      <c r="M68" s="46"/>
      <c r="N68" s="46"/>
      <c r="O68" s="46"/>
      <c r="P68" s="46"/>
      <c r="Q68" s="46"/>
      <c r="R68" s="44"/>
      <c r="S68" s="44"/>
      <c r="T68" s="44"/>
      <c r="U68" s="44"/>
      <c r="V68" s="69"/>
      <c r="W68" s="44"/>
      <c r="X68" s="44"/>
      <c r="Y68" s="44"/>
      <c r="Z68" s="50"/>
      <c r="AA68" s="51"/>
      <c r="AB68" s="47"/>
      <c r="AC68" s="51"/>
      <c r="AD68" s="51"/>
      <c r="AH68" s="48"/>
      <c r="AI68" s="48"/>
    </row>
    <row r="69" spans="1:35" ht="30" hidden="1" customHeight="1">
      <c r="A69" s="40"/>
      <c r="B69" s="40"/>
      <c r="C69" s="40"/>
      <c r="D69" s="40"/>
      <c r="E69" s="41"/>
      <c r="F69" s="54"/>
      <c r="G69" s="65"/>
      <c r="H69" s="65"/>
      <c r="I69" s="43"/>
      <c r="J69" s="67"/>
      <c r="K69" s="44"/>
      <c r="L69" s="45"/>
      <c r="M69" s="46"/>
      <c r="N69" s="46"/>
      <c r="O69" s="46"/>
      <c r="P69" s="46"/>
      <c r="Q69" s="46"/>
      <c r="R69" s="44"/>
      <c r="S69" s="44"/>
      <c r="T69" s="44"/>
      <c r="U69" s="44"/>
      <c r="V69" s="69"/>
      <c r="W69" s="44"/>
      <c r="X69" s="44"/>
      <c r="Y69" s="44"/>
      <c r="Z69" s="50"/>
      <c r="AA69" s="51"/>
      <c r="AB69" s="47"/>
      <c r="AC69" s="51"/>
      <c r="AD69" s="51"/>
      <c r="AH69" s="48"/>
      <c r="AI69" s="48"/>
    </row>
    <row r="70" spans="1:35" ht="30" hidden="1" customHeight="1">
      <c r="A70" s="70"/>
      <c r="B70" s="70"/>
      <c r="C70" s="70"/>
      <c r="D70" s="70"/>
      <c r="E70" s="71"/>
      <c r="F70" s="72"/>
      <c r="G70" s="72"/>
      <c r="H70" s="72"/>
      <c r="I70" s="72"/>
      <c r="J70" s="73"/>
      <c r="K70" s="72"/>
      <c r="L70" s="74"/>
      <c r="M70" s="75"/>
      <c r="N70" s="75"/>
      <c r="O70" s="75"/>
      <c r="P70" s="75"/>
      <c r="Q70" s="75"/>
      <c r="R70" s="76"/>
      <c r="S70" s="76"/>
      <c r="T70" s="77"/>
      <c r="U70" s="77"/>
      <c r="V70" s="71"/>
      <c r="W70" s="44"/>
      <c r="X70" s="71"/>
      <c r="Y70" s="71"/>
      <c r="Z70" s="71"/>
      <c r="AA70" s="71"/>
      <c r="AB70" s="71"/>
      <c r="AC70" s="72"/>
      <c r="AD70" s="72"/>
      <c r="AH70" s="48"/>
      <c r="AI70" s="48"/>
    </row>
    <row r="71" spans="1:35" ht="30" customHeight="1" thickBot="1">
      <c r="D71" s="162" t="s">
        <v>189</v>
      </c>
      <c r="E71" s="162" t="s">
        <v>189</v>
      </c>
      <c r="F71" s="163" t="s">
        <v>84</v>
      </c>
      <c r="G71" s="48">
        <v>6720</v>
      </c>
      <c r="I71" s="164" t="s">
        <v>190</v>
      </c>
      <c r="J71" s="140">
        <f>AG71*G71</f>
        <v>641356.79999999993</v>
      </c>
      <c r="K71" s="48">
        <f>SUBTOTAL(9,K11:K70)</f>
        <v>766850</v>
      </c>
      <c r="AG71" s="165">
        <v>95.44</v>
      </c>
    </row>
    <row r="72" spans="1:35" ht="30" customHeight="1">
      <c r="D72" s="166" t="s">
        <v>191</v>
      </c>
      <c r="E72" s="166" t="s">
        <v>191</v>
      </c>
      <c r="F72" s="163" t="s">
        <v>84</v>
      </c>
      <c r="G72" s="167">
        <v>250</v>
      </c>
      <c r="I72" s="168" t="s">
        <v>192</v>
      </c>
      <c r="J72" s="140">
        <f>AG72*G72</f>
        <v>87500</v>
      </c>
      <c r="K72" s="48">
        <f>J71-K71</f>
        <v>-125493.20000000007</v>
      </c>
      <c r="AG72" s="48">
        <v>350</v>
      </c>
    </row>
    <row r="73" spans="1:35" ht="30" customHeight="1">
      <c r="J73" s="140">
        <f>SUBTOTAL(9,J2:J72)</f>
        <v>1955335.69</v>
      </c>
    </row>
  </sheetData>
  <autoFilter ref="A1:AD70" xr:uid="{00000000-0009-0000-0000-000001000000}">
    <filterColumn colId="3">
      <colorFilter dxfId="0"/>
    </filterColumn>
  </autoFilter>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8"/>
  <sheetViews>
    <sheetView workbookViewId="0">
      <pane xSplit="3" ySplit="2" topLeftCell="D6" activePane="bottomRight" state="frozen"/>
      <selection pane="topRight" activeCell="C1" sqref="C1"/>
      <selection pane="bottomLeft" activeCell="A3" sqref="A3"/>
      <selection pane="bottomRight" activeCell="A2" sqref="A2:F17"/>
    </sheetView>
  </sheetViews>
  <sheetFormatPr defaultColWidth="9.140625" defaultRowHeight="12.75"/>
  <cols>
    <col min="1" max="1" width="5.7109375" style="8" customWidth="1"/>
    <col min="2" max="2" width="16.140625" style="16" customWidth="1"/>
    <col min="3" max="3" width="29.140625" style="17" customWidth="1"/>
    <col min="4" max="4" width="9.140625" style="18"/>
    <col min="5" max="6" width="9.140625" style="86"/>
    <col min="7" max="16384" width="9.140625" style="8"/>
  </cols>
  <sheetData>
    <row r="1" spans="1:6" ht="30" customHeight="1">
      <c r="C1" s="17" t="s">
        <v>165</v>
      </c>
      <c r="D1" s="18">
        <v>1</v>
      </c>
    </row>
    <row r="2" spans="1:6" s="82" customFormat="1" ht="49.5" customHeight="1">
      <c r="A2" s="80"/>
      <c r="B2" s="81" t="s">
        <v>62</v>
      </c>
      <c r="C2" s="81" t="s">
        <v>61</v>
      </c>
      <c r="D2" s="84"/>
      <c r="E2" s="98" t="s">
        <v>111</v>
      </c>
      <c r="F2" s="98" t="s">
        <v>112</v>
      </c>
    </row>
    <row r="3" spans="1:6" ht="30" customHeight="1">
      <c r="A3" s="15">
        <v>1</v>
      </c>
      <c r="B3" s="15" t="s">
        <v>15</v>
      </c>
      <c r="C3" s="15" t="s">
        <v>23</v>
      </c>
      <c r="D3" s="85" t="s">
        <v>17</v>
      </c>
      <c r="E3" s="87" t="s">
        <v>48</v>
      </c>
      <c r="F3" s="87" t="s">
        <v>48</v>
      </c>
    </row>
    <row r="4" spans="1:6" ht="30" customHeight="1">
      <c r="A4" s="15">
        <v>2</v>
      </c>
      <c r="B4" s="15" t="s">
        <v>53</v>
      </c>
      <c r="C4" s="15" t="s">
        <v>54</v>
      </c>
      <c r="D4" s="85" t="s">
        <v>17</v>
      </c>
      <c r="E4" s="87" t="s">
        <v>48</v>
      </c>
      <c r="F4" s="87" t="s">
        <v>48</v>
      </c>
    </row>
    <row r="5" spans="1:6" ht="30" customHeight="1">
      <c r="A5" s="15">
        <v>3</v>
      </c>
      <c r="B5" s="15" t="s">
        <v>55</v>
      </c>
      <c r="C5" s="15" t="s">
        <v>56</v>
      </c>
      <c r="D5" s="85" t="s">
        <v>17</v>
      </c>
      <c r="E5" s="87" t="s">
        <v>48</v>
      </c>
      <c r="F5" s="87" t="s">
        <v>48</v>
      </c>
    </row>
    <row r="6" spans="1:6" ht="48.75" customHeight="1">
      <c r="A6" s="15">
        <v>4</v>
      </c>
      <c r="B6" s="15" t="s">
        <v>11</v>
      </c>
      <c r="C6" s="15" t="s">
        <v>24</v>
      </c>
      <c r="D6" s="85" t="s">
        <v>17</v>
      </c>
      <c r="E6" s="87" t="s">
        <v>48</v>
      </c>
      <c r="F6" s="87" t="s">
        <v>48</v>
      </c>
    </row>
    <row r="7" spans="1:6" ht="30" customHeight="1">
      <c r="A7" s="29">
        <v>5</v>
      </c>
      <c r="B7" s="29" t="s">
        <v>14</v>
      </c>
      <c r="C7" s="15" t="s">
        <v>57</v>
      </c>
      <c r="D7" s="85" t="s">
        <v>17</v>
      </c>
      <c r="E7" s="87" t="s">
        <v>48</v>
      </c>
      <c r="F7" s="87" t="s">
        <v>48</v>
      </c>
    </row>
    <row r="8" spans="1:6" ht="49.5" customHeight="1">
      <c r="A8" s="15">
        <v>6</v>
      </c>
      <c r="B8" s="15" t="s">
        <v>45</v>
      </c>
      <c r="C8" s="15" t="s">
        <v>25</v>
      </c>
      <c r="D8" s="85" t="s">
        <v>17</v>
      </c>
      <c r="E8" s="87" t="s">
        <v>48</v>
      </c>
      <c r="F8" s="87" t="s">
        <v>48</v>
      </c>
    </row>
    <row r="9" spans="1:6" ht="30" customHeight="1">
      <c r="A9" s="174" t="s">
        <v>18</v>
      </c>
      <c r="B9" s="175"/>
      <c r="C9" s="175"/>
      <c r="D9" s="175"/>
      <c r="E9" s="175"/>
      <c r="F9" s="175"/>
    </row>
    <row r="10" spans="1:6" ht="30" customHeight="1">
      <c r="A10" s="15">
        <v>7</v>
      </c>
      <c r="B10" s="15" t="s">
        <v>12</v>
      </c>
      <c r="C10" s="15" t="s">
        <v>19</v>
      </c>
      <c r="D10" s="85" t="s">
        <v>17</v>
      </c>
      <c r="E10" s="87" t="s">
        <v>48</v>
      </c>
      <c r="F10" s="87" t="s">
        <v>48</v>
      </c>
    </row>
    <row r="11" spans="1:6" ht="30" customHeight="1">
      <c r="A11" s="15">
        <v>8</v>
      </c>
      <c r="B11" s="15" t="s">
        <v>20</v>
      </c>
      <c r="C11" s="15" t="s">
        <v>21</v>
      </c>
      <c r="D11" s="85" t="s">
        <v>17</v>
      </c>
      <c r="E11" s="87" t="s">
        <v>48</v>
      </c>
      <c r="F11" s="87" t="s">
        <v>48</v>
      </c>
    </row>
    <row r="12" spans="1:6" ht="30" customHeight="1">
      <c r="A12" s="29">
        <v>9</v>
      </c>
      <c r="B12" s="15" t="s">
        <v>50</v>
      </c>
      <c r="C12" s="15" t="s">
        <v>49</v>
      </c>
      <c r="D12" s="85" t="s">
        <v>17</v>
      </c>
      <c r="E12" s="87" t="s">
        <v>48</v>
      </c>
      <c r="F12" s="87" t="s">
        <v>48</v>
      </c>
    </row>
    <row r="13" spans="1:6" ht="30" customHeight="1">
      <c r="A13" s="29">
        <v>10</v>
      </c>
      <c r="B13" s="15" t="s">
        <v>46</v>
      </c>
      <c r="C13" s="15" t="s">
        <v>47</v>
      </c>
      <c r="D13" s="85" t="s">
        <v>17</v>
      </c>
      <c r="E13" s="87" t="s">
        <v>48</v>
      </c>
      <c r="F13" s="87" t="s">
        <v>48</v>
      </c>
    </row>
    <row r="14" spans="1:6" ht="30" customHeight="1">
      <c r="A14" s="29">
        <v>11</v>
      </c>
      <c r="B14" s="15" t="s">
        <v>16</v>
      </c>
      <c r="C14" s="15" t="s">
        <v>51</v>
      </c>
      <c r="D14" s="85" t="s">
        <v>17</v>
      </c>
      <c r="E14" s="87" t="s">
        <v>48</v>
      </c>
      <c r="F14" s="87" t="s">
        <v>48</v>
      </c>
    </row>
    <row r="15" spans="1:6" ht="30" customHeight="1">
      <c r="A15" s="29">
        <v>12</v>
      </c>
      <c r="B15" s="30" t="s">
        <v>22</v>
      </c>
      <c r="C15" s="19" t="s">
        <v>60</v>
      </c>
      <c r="D15" s="85" t="s">
        <v>17</v>
      </c>
      <c r="E15" s="87" t="s">
        <v>48</v>
      </c>
      <c r="F15" s="87" t="s">
        <v>48</v>
      </c>
    </row>
    <row r="16" spans="1:6" ht="30" customHeight="1">
      <c r="A16" s="29">
        <v>13</v>
      </c>
      <c r="B16" s="29" t="s">
        <v>58</v>
      </c>
      <c r="C16" s="15" t="s">
        <v>59</v>
      </c>
      <c r="D16" s="85" t="s">
        <v>17</v>
      </c>
      <c r="E16" s="87" t="s">
        <v>48</v>
      </c>
      <c r="F16" s="87" t="s">
        <v>48</v>
      </c>
    </row>
    <row r="17" spans="1:6" ht="42.75" customHeight="1">
      <c r="A17" s="29">
        <v>14</v>
      </c>
      <c r="B17" s="31" t="s">
        <v>69</v>
      </c>
      <c r="C17" s="20" t="s">
        <v>70</v>
      </c>
      <c r="D17" s="85" t="s">
        <v>17</v>
      </c>
      <c r="E17" s="87" t="s">
        <v>48</v>
      </c>
      <c r="F17" s="87" t="s">
        <v>48</v>
      </c>
    </row>
    <row r="18" spans="1:6" ht="14.25" customHeight="1"/>
  </sheetData>
  <mergeCells count="1">
    <mergeCell ref="A9:F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garantia</vt:lpstr>
      <vt:lpstr>Sheet1</vt:lpstr>
      <vt:lpstr>documente</vt:lpstr>
      <vt:lpstr>documente!_Hlk112339082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dc:creator>
  <cp:lastModifiedBy>CAPCS-Dispozitive</cp:lastModifiedBy>
  <cp:lastPrinted>2025-04-22T05:59:06Z</cp:lastPrinted>
  <dcterms:created xsi:type="dcterms:W3CDTF">2021-09-27T06:28:03Z</dcterms:created>
  <dcterms:modified xsi:type="dcterms:W3CDTF">2025-06-11T09:06:38Z</dcterms:modified>
</cp:coreProperties>
</file>