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Mircea\Desktop\New folder\"/>
    </mc:Choice>
  </mc:AlternateContent>
  <xr:revisionPtr revIDLastSave="0" documentId="13_ncr:1_{46BB59FD-FEFC-46A2-B1BD-195A8FC6A9B9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Summary buget" sheetId="1" r:id="rId1"/>
    <sheet name="Buget dezagregat" sheetId="2" r:id="rId2"/>
    <sheet name="Media Plan India" sheetId="3" r:id="rId3"/>
    <sheet name="KPI Forecast" sheetId="4" r:id="rId4"/>
    <sheet name="Ipoteze &amp; surse" sheetId="5" r:id="rId5"/>
    <sheet name="Calendar 3 luni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4" l="1"/>
  <c r="B8" i="4"/>
  <c r="F7" i="4"/>
  <c r="H7" i="4" s="1"/>
  <c r="J7" i="4" s="1"/>
  <c r="K7" i="4" s="1"/>
  <c r="D7" i="4"/>
  <c r="F6" i="4"/>
  <c r="H6" i="4" s="1"/>
  <c r="J6" i="4" s="1"/>
  <c r="K6" i="4" s="1"/>
  <c r="D6" i="4"/>
  <c r="F5" i="4"/>
  <c r="H5" i="4" s="1"/>
  <c r="J5" i="4" s="1"/>
  <c r="K5" i="4" s="1"/>
  <c r="D5" i="4"/>
  <c r="D8" i="4" s="1"/>
  <c r="F4" i="4"/>
  <c r="H4" i="4" s="1"/>
  <c r="C8" i="3"/>
  <c r="D7" i="3"/>
  <c r="D6" i="3"/>
  <c r="D5" i="3"/>
  <c r="D4" i="3"/>
  <c r="D8" i="3" s="1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H5" i="2" s="1"/>
  <c r="G4" i="2"/>
  <c r="B20" i="1"/>
  <c r="C20" i="1" s="1"/>
  <c r="C19" i="1"/>
  <c r="C18" i="1"/>
  <c r="C17" i="1"/>
  <c r="C16" i="1"/>
  <c r="I6" i="2" l="1"/>
  <c r="I12" i="2"/>
  <c r="H8" i="4"/>
  <c r="J4" i="4"/>
  <c r="I13" i="2"/>
  <c r="I15" i="2"/>
  <c r="I4" i="2"/>
  <c r="G19" i="2"/>
  <c r="H4" i="2"/>
  <c r="H6" i="2"/>
  <c r="H8" i="2"/>
  <c r="I8" i="2" s="1"/>
  <c r="H10" i="2"/>
  <c r="I10" i="2" s="1"/>
  <c r="H12" i="2"/>
  <c r="H14" i="2"/>
  <c r="I14" i="2" s="1"/>
  <c r="H16" i="2"/>
  <c r="I16" i="2" s="1"/>
  <c r="H18" i="2"/>
  <c r="I18" i="2" s="1"/>
  <c r="H7" i="2"/>
  <c r="I7" i="2" s="1"/>
  <c r="H9" i="2"/>
  <c r="I9" i="2" s="1"/>
  <c r="H11" i="2"/>
  <c r="I11" i="2" s="1"/>
  <c r="H13" i="2"/>
  <c r="H15" i="2"/>
  <c r="H17" i="2"/>
  <c r="I17" i="2" s="1"/>
  <c r="I5" i="2"/>
  <c r="I19" i="2" l="1"/>
  <c r="H19" i="2"/>
  <c r="J8" i="4"/>
  <c r="K8" i="4" s="1"/>
  <c r="K4" i="4"/>
</calcChain>
</file>

<file path=xl/sharedStrings.xml><?xml version="1.0" encoding="utf-8"?>
<sst xmlns="http://schemas.openxmlformats.org/spreadsheetml/2006/main" count="228" uniqueCount="204">
  <si>
    <t>Buget dezagregat – Servicii de promovare a ofertei educaționale a universităților din Republica Moldova</t>
  </si>
  <si>
    <t>Operator economic</t>
  </si>
  <si>
    <t>S.R.L. „JUST DIGITAL” (brand comercial: Kooperativa Moldova)</t>
  </si>
  <si>
    <t>Procedura</t>
  </si>
  <si>
    <t>Achiziție publică nr. 21616155 / MTender ID ocds-b3wdp1-MD-1778161260080</t>
  </si>
  <si>
    <t>Autoritate contractantă</t>
  </si>
  <si>
    <t>Ministerul Educației și Cercetării</t>
  </si>
  <si>
    <t>Data</t>
  </si>
  <si>
    <t>27.05.2026</t>
  </si>
  <si>
    <t>Total ofertă fără TVA</t>
  </si>
  <si>
    <t>TVA 20%</t>
  </si>
  <si>
    <t>Total ofertă cu TVA</t>
  </si>
  <si>
    <t>Media buying / paid ads</t>
  </si>
  <si>
    <t>60.0%</t>
  </si>
  <si>
    <t>Implementare non-media</t>
  </si>
  <si>
    <t>40.0%</t>
  </si>
  <si>
    <t>Garanție pentru ofertă 1%</t>
  </si>
  <si>
    <t>Categorie</t>
  </si>
  <si>
    <t>Strategie &amp; project management</t>
  </si>
  <si>
    <t>Include audit, arhitectură campanie, coordonare lunară</t>
  </si>
  <si>
    <t>Portal, SEO &amp; tracking</t>
  </si>
  <si>
    <t>Include implementare landing/portal și tracking</t>
  </si>
  <si>
    <t>Campanii digitale plătite și organice</t>
  </si>
  <si>
    <t>Include 416.400 MDL media buying + management/optimizare</t>
  </si>
  <si>
    <t>Conținut și adaptări creative</t>
  </si>
  <si>
    <t>Include postări, 5 articole SEO, 9 reels/adaptări video</t>
  </si>
  <si>
    <t>TOTAL</t>
  </si>
  <si>
    <t>Buget dezagregat detaliat – 694.000 MDL fără TVA</t>
  </si>
  <si>
    <t>Nr.</t>
  </si>
  <si>
    <t>Componentă</t>
  </si>
  <si>
    <t>Descriere</t>
  </si>
  <si>
    <t>Unitate</t>
  </si>
  <si>
    <t>Cantitate</t>
  </si>
  <si>
    <t>Preț unitar fără TVA</t>
  </si>
  <si>
    <t>Suma fără TVA</t>
  </si>
  <si>
    <t>Suma cu TVA</t>
  </si>
  <si>
    <t>Observații</t>
  </si>
  <si>
    <t>Strategie &amp; setup</t>
  </si>
  <si>
    <t>Audit inițial, arhitectură de campanie, definire funnel, mesaje, KPI, plan operațional 3 luni</t>
  </si>
  <si>
    <t>pachet</t>
  </si>
  <si>
    <t>Pregătirea campaniei</t>
  </si>
  <si>
    <t>Project management</t>
  </si>
  <si>
    <t>Coordonare lunară proiect, comunicare beneficiar, calendar, livrabile, control calitate</t>
  </si>
  <si>
    <t>lună</t>
  </si>
  <si>
    <t>18.000 MDL/lună</t>
  </si>
  <si>
    <t>Media planning</t>
  </si>
  <si>
    <t>Plan media, segmentare, structură campanii, calendar optimizare și indicatori</t>
  </si>
  <si>
    <t>Portal oficial &amp; landing</t>
  </si>
  <si>
    <t>studyinmd.mec.gov.md</t>
  </si>
  <si>
    <t>Tracking &amp; analytics</t>
  </si>
  <si>
    <t>GA4, GTM, Meta Pixel, Google/YouTube conversion tracking, UTM framework, evenimente conversie</t>
  </si>
  <si>
    <t>Implementare efectivă, cu acces tehnic</t>
  </si>
  <si>
    <t>SEO &amp; conținut portal</t>
  </si>
  <si>
    <t>Structură SEO, meta date, FAQ, recomandări și implementări conținut</t>
  </si>
  <si>
    <t>Media buying – Google Search</t>
  </si>
  <si>
    <t>Buget publicitate Google Search pentru intenție activă și trafic calificat</t>
  </si>
  <si>
    <t>India: Maharashtra, Karnataka, Telangana, Gujarat</t>
  </si>
  <si>
    <t>Media buying – YouTube</t>
  </si>
  <si>
    <t>Buget publicitate video YouTube pentru awareness, explicații și remarketing video</t>
  </si>
  <si>
    <t>Video-first/mobile-first</t>
  </si>
  <si>
    <t>Media buying – Meta Ads</t>
  </si>
  <si>
    <t>Buget publicitate Facebook/Instagram pentru reach, lead generation și remarketing</t>
  </si>
  <si>
    <t>Instagram prioritar pentru 17–25 ani</t>
  </si>
  <si>
    <t>Media buying – remarketing &amp; testare</t>
  </si>
  <si>
    <t>Buget testare audiențe/mesaje, remarketing și redistribuire în funcție de performanță</t>
  </si>
  <si>
    <t>Rezervă de optimizare</t>
  </si>
  <si>
    <t>Management campanii</t>
  </si>
  <si>
    <t>Setup, monitorizare, optimizare săptămânală, ajustare bid/creative, raport media</t>
  </si>
  <si>
    <t>Social media content</t>
  </si>
  <si>
    <t>Minimum 20 postări lunar x 3 luni: copy, design, adaptări canal</t>
  </si>
  <si>
    <t>60 postări minime</t>
  </si>
  <si>
    <t>Articole SEO</t>
  </si>
  <si>
    <t>5 articole SEO în limba engleză, adaptate pentru publicul indian</t>
  </si>
  <si>
    <t>articol</t>
  </si>
  <si>
    <t>Reels/video adaptări</t>
  </si>
  <si>
    <t>9 materiale video scurte/reels; pot fi utilizate și materiale existente USMF unde este cazul</t>
  </si>
  <si>
    <t>Buget agreat: 5.000 MDL</t>
  </si>
  <si>
    <t>Creative adaptations</t>
  </si>
  <si>
    <t>Bannere, thumbnails, vizualuri ads, variante A/B, materiale WhatsApp/webinar</t>
  </si>
  <si>
    <t>Media Plan India – alocare orientativă pe 3 luni</t>
  </si>
  <si>
    <t>Canal</t>
  </si>
  <si>
    <t>Obiectiv</t>
  </si>
  <si>
    <t>Buget fără TVA</t>
  </si>
  <si>
    <t>Pondere media</t>
  </si>
  <si>
    <t>KPI principal</t>
  </si>
  <si>
    <t>Audiență</t>
  </si>
  <si>
    <t>Rol în funnel</t>
  </si>
  <si>
    <t>Google Search</t>
  </si>
  <si>
    <t>Captare intenție activă</t>
  </si>
  <si>
    <t>CPC / Leads</t>
  </si>
  <si>
    <t>Tineri/părinți care caută studii în străinătate</t>
  </si>
  <si>
    <t>Interest / Lead</t>
  </si>
  <si>
    <t>Keywords education abroad, Moldova, European universities</t>
  </si>
  <si>
    <t>YouTube Ads</t>
  </si>
  <si>
    <t>Awareness video &amp; consideration</t>
  </si>
  <si>
    <t>CPM / VTR / Clicks</t>
  </si>
  <si>
    <t>Audiențe 17–25, părinți, remarketing</t>
  </si>
  <si>
    <t>Awareness / Consideration</t>
  </si>
  <si>
    <t>Video-first, testimoniale, explicații</t>
  </si>
  <si>
    <t>Meta Ads (Instagram/Facebook)</t>
  </si>
  <si>
    <t>Reach, engagement, lead generation</t>
  </si>
  <si>
    <t>CPL / CTR</t>
  </si>
  <si>
    <t>Instagram 17–25, Facebook părinți</t>
  </si>
  <si>
    <t>Awareness / Lead</t>
  </si>
  <si>
    <t>Lead Ads + traffic + remarketing</t>
  </si>
  <si>
    <t>Remarketing &amp; testare</t>
  </si>
  <si>
    <t>Optimizare și redistribuire performanță</t>
  </si>
  <si>
    <t>CPL / CVR</t>
  </si>
  <si>
    <t>Utilizatori site, video viewers, lead abandon</t>
  </si>
  <si>
    <t>Consideration / Lead</t>
  </si>
  <si>
    <t>Buget flexibil pe performanță</t>
  </si>
  <si>
    <t>KPI Forecast – estimări orientative pentru planificarea media</t>
  </si>
  <si>
    <t>Buget</t>
  </si>
  <si>
    <t>CPM estimat</t>
  </si>
  <si>
    <t>Impresii estimate</t>
  </si>
  <si>
    <t>CPC estimat</t>
  </si>
  <si>
    <t>Clickuri estimate</t>
  </si>
  <si>
    <t>CVR lead</t>
  </si>
  <si>
    <t>Lead-uri brute</t>
  </si>
  <si>
    <t>Rată validare</t>
  </si>
  <si>
    <t>Lead-uri validate</t>
  </si>
  <si>
    <t>CPL validat</t>
  </si>
  <si>
    <t>Căutări cu intenție ridicată</t>
  </si>
  <si>
    <t>Awareness + remarketing</t>
  </si>
  <si>
    <t>Meta Ads</t>
  </si>
  <si>
    <t>Lead Ads + trafic + remarketing</t>
  </si>
  <si>
    <t>Audiențe calde</t>
  </si>
  <si>
    <t>Ipoteze de planificare și surse publice</t>
  </si>
  <si>
    <t>Ipoteză utilizată</t>
  </si>
  <si>
    <t>Sursă / URL</t>
  </si>
  <si>
    <t>Rol în buget</t>
  </si>
  <si>
    <t>Notă</t>
  </si>
  <si>
    <t>Dimensiune piață digitală India</t>
  </si>
  <si>
    <t>India are aprox. 1,02 miliarde utilizatori de internet, 750 milioane smartphone-uri, 500 milioane utilizatori social media.</t>
  </si>
  <si>
    <t>https://www.reuters.com/business/media-telecom/indias-vast-internet-social-media-apps-market-2026-01-29/</t>
  </si>
  <si>
    <t>Justifică mixul YouTube/Meta/Google/WhatsApp</t>
  </si>
  <si>
    <t>Date publice, folosite pentru planificare strategică</t>
  </si>
  <si>
    <t>Audiențe platforme</t>
  </si>
  <si>
    <t>YouTube ~500 mil., Instagram ~481 mil., Facebook ~403 mil. utilizatori în India.</t>
  </si>
  <si>
    <t>Platforme prioritare pentru reach și video</t>
  </si>
  <si>
    <t>Valorile sunt estimative, pot varia în Ads Manager</t>
  </si>
  <si>
    <t>CPM/CPL</t>
  </si>
  <si>
    <t>Costurile media sunt dependente de licitație, calitatea creativelor, landing page, audiență și sezonalitate.</t>
  </si>
  <si>
    <t>https://www.investopedia.com/terms/c/cpm.asp</t>
  </si>
  <si>
    <t>Modelare CPM/CPC/CPL</t>
  </si>
  <si>
    <t>Se va calibra după lansarea campaniei</t>
  </si>
  <si>
    <t>Lead definition</t>
  </si>
  <si>
    <t>Lead validat = contact complet, sursă trasabilă, fără duplicat evident, cu interes pentru program/țară.</t>
  </si>
  <si>
    <t>n/a</t>
  </si>
  <si>
    <t>Estimarea lead-urilor validate</t>
  </si>
  <si>
    <t>Necesită confirmare operațională cu beneficiar</t>
  </si>
  <si>
    <t>Geotargetare</t>
  </si>
  <si>
    <t>State prioritare: Maharashtra, Karnataka, Telangana, Gujarat.</t>
  </si>
  <si>
    <t>Caiet de sarcini / Anunț de participare</t>
  </si>
  <si>
    <t>Structurarea audiențelor</t>
  </si>
  <si>
    <t>Se poate optimiza în funcție de performanță</t>
  </si>
  <si>
    <t>Calendar orientativ de implementare – 3 luni</t>
  </si>
  <si>
    <t>Etapă</t>
  </si>
  <si>
    <t>Luna 1</t>
  </si>
  <si>
    <t>Luna 2</t>
  </si>
  <si>
    <t>Luna 3</t>
  </si>
  <si>
    <t>Livrabile</t>
  </si>
  <si>
    <t>Responsabil</t>
  </si>
  <si>
    <t>Setup strategic</t>
  </si>
  <si>
    <t>Audit, funnel, tracking, plan media</t>
  </si>
  <si>
    <t>Optimizare</t>
  </si>
  <si>
    <t>Handover / recomandări</t>
  </si>
  <si>
    <t>Plan 3 luni, UTM, tracking</t>
  </si>
  <si>
    <t>Director proiect / Performance Lead</t>
  </si>
  <si>
    <t>Portal &amp; SEO</t>
  </si>
  <si>
    <t>Landing/FAQ/articole inițiale</t>
  </si>
  <si>
    <t>Optimizare conținut</t>
  </si>
  <si>
    <t>Finalizare articole &amp; raport SEO</t>
  </si>
  <si>
    <t>Portal activat, 5 articole SEO</t>
  </si>
  <si>
    <t>Content Lead / SEO</t>
  </si>
  <si>
    <t>Media buying</t>
  </si>
  <si>
    <t>Lansare test A/B</t>
  </si>
  <si>
    <t>Scale &amp; optimizare</t>
  </si>
  <si>
    <t>Remarketing intensificat</t>
  </si>
  <si>
    <t>Campanii pe min. 4 platforme</t>
  </si>
  <si>
    <t>PPC Lead</t>
  </si>
  <si>
    <t>Conținut</t>
  </si>
  <si>
    <t>20 postări + video start</t>
  </si>
  <si>
    <t>20 postări + reels</t>
  </si>
  <si>
    <t>20 postări + reels/final</t>
  </si>
  <si>
    <t>60 postări, 9 video, 5 SEO</t>
  </si>
  <si>
    <t>Content / Design / Video</t>
  </si>
  <si>
    <t>Lead management</t>
  </si>
  <si>
    <t>Formulare, deduplicare, statusuri</t>
  </si>
  <si>
    <t>Follow-up WhatsApp, rapoarte</t>
  </si>
  <si>
    <t>Export final &amp; recomandări</t>
  </si>
  <si>
    <t>Min. 2.000 lead-uri</t>
  </si>
  <si>
    <t>Reporting / PM</t>
  </si>
  <si>
    <t>Raportare</t>
  </si>
  <si>
    <t>Raport luna 1</t>
  </si>
  <si>
    <t>Raport luna 2</t>
  </si>
  <si>
    <t>Raport final</t>
  </si>
  <si>
    <t>3 rapoarte</t>
  </si>
  <si>
    <t>Project Manager</t>
  </si>
  <si>
    <t>CATEGORIE</t>
  </si>
  <si>
    <t>VALOARE fără TVA</t>
  </si>
  <si>
    <t xml:space="preserve">PONDERE % </t>
  </si>
  <si>
    <t>DETALII</t>
  </si>
  <si>
    <t>Implementare/actualizare conținut portal, structură landing page India, CTA, formulare, adaptări UX &amp; UI , instalare unități tracking și setare GEO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</si>
</sst>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MDL&quot;"/>
    <numFmt numFmtId="165" formatCode="0.0%"/>
  </numFmts>
  <fonts count="9">
    <font>
      <sz val="11"/>
      <name val="Carlito"/>
    </font>
    <font>
      <b/>
      <sz val="14"/>
      <color rgb="FF1F4E78"/>
      <name val="Carlito"/>
    </font>
    <font>
      <b/>
      <sz val="11"/>
      <name val="Carlito"/>
    </font>
    <font>
      <b/>
      <sz val="11"/>
      <color rgb="FFFFFFFF"/>
      <name val="Carlito"/>
    </font>
    <font>
      <sz val="11"/>
      <name val="Carlito"/>
    </font>
    <font>
      <b/>
      <sz val="14"/>
      <color rgb="FF1F4E78"/>
      <name val="Cambria"/>
      <family val="1"/>
    </font>
    <font>
      <sz val="11"/>
      <name val="Cambria"/>
      <family val="1"/>
    </font>
    <font>
      <b/>
      <sz val="11"/>
      <name val="Cambria"/>
      <family val="1"/>
    </font>
    <font>
      <b/>
      <sz val="11"/>
      <color rgb="FFFFFFFF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2" fillId="2" borderId="0" xfId="1" applyFont="1" applyFill="1" applyAlignment="1">
      <alignment wrapText="1"/>
    </xf>
    <xf numFmtId="0" fontId="0" fillId="0" borderId="0" xfId="1" applyFont="1" applyAlignment="1">
      <alignment wrapText="1"/>
    </xf>
    <xf numFmtId="164" fontId="0" fillId="0" borderId="0" xfId="1" applyNumberFormat="1" applyFont="1" applyAlignment="1">
      <alignment wrapText="1"/>
    </xf>
    <xf numFmtId="165" fontId="0" fillId="0" borderId="0" xfId="1" applyNumberFormat="1" applyFont="1" applyAlignment="1">
      <alignment wrapText="1"/>
    </xf>
    <xf numFmtId="0" fontId="3" fillId="3" borderId="0" xfId="1" applyFont="1" applyFill="1" applyAlignment="1">
      <alignment horizontal="center" vertical="center" wrapText="1"/>
    </xf>
    <xf numFmtId="164" fontId="2" fillId="2" borderId="0" xfId="1" applyNumberFormat="1" applyFont="1" applyFill="1" applyAlignment="1">
      <alignment wrapText="1"/>
    </xf>
    <xf numFmtId="165" fontId="2" fillId="2" borderId="0" xfId="1" applyNumberFormat="1" applyFont="1" applyFill="1" applyAlignment="1">
      <alignment wrapText="1"/>
    </xf>
    <xf numFmtId="2" fontId="2" fillId="2" borderId="0" xfId="1" applyNumberFormat="1" applyFont="1" applyFill="1" applyAlignment="1">
      <alignment wrapText="1"/>
    </xf>
    <xf numFmtId="3" fontId="2" fillId="2" borderId="0" xfId="1" applyNumberFormat="1" applyFont="1" applyFill="1" applyAlignment="1">
      <alignment wrapText="1"/>
    </xf>
    <xf numFmtId="2" fontId="0" fillId="0" borderId="0" xfId="1" applyNumberFormat="1" applyFont="1" applyAlignment="1">
      <alignment wrapText="1"/>
    </xf>
    <xf numFmtId="3" fontId="0" fillId="0" borderId="0" xfId="1" applyNumberFormat="1" applyFont="1" applyAlignment="1">
      <alignment wrapText="1"/>
    </xf>
    <xf numFmtId="0" fontId="1" fillId="0" borderId="0" xfId="1" applyFont="1"/>
    <xf numFmtId="0" fontId="0" fillId="0" borderId="0" xfId="0"/>
    <xf numFmtId="0" fontId="5" fillId="0" borderId="0" xfId="1" applyFont="1"/>
    <xf numFmtId="0" fontId="6" fillId="0" borderId="0" xfId="0" applyFont="1"/>
    <xf numFmtId="0" fontId="6" fillId="0" borderId="0" xfId="0" applyFont="1"/>
    <xf numFmtId="0" fontId="7" fillId="2" borderId="0" xfId="1" applyFont="1" applyFill="1" applyAlignment="1">
      <alignment wrapText="1"/>
    </xf>
    <xf numFmtId="0" fontId="6" fillId="0" borderId="0" xfId="1" applyFont="1" applyAlignment="1">
      <alignment wrapText="1"/>
    </xf>
    <xf numFmtId="164" fontId="6" fillId="0" borderId="0" xfId="1" applyNumberFormat="1" applyFont="1" applyAlignment="1">
      <alignment wrapText="1"/>
    </xf>
    <xf numFmtId="165" fontId="6" fillId="0" borderId="0" xfId="1" applyNumberFormat="1" applyFont="1" applyAlignment="1">
      <alignment wrapText="1"/>
    </xf>
    <xf numFmtId="0" fontId="8" fillId="3" borderId="0" xfId="1" applyFont="1" applyFill="1" applyAlignment="1">
      <alignment horizontal="center" vertical="center" wrapText="1"/>
    </xf>
    <xf numFmtId="164" fontId="7" fillId="2" borderId="0" xfId="1" applyNumberFormat="1" applyFont="1" applyFill="1" applyAlignment="1">
      <alignment wrapText="1"/>
    </xf>
    <xf numFmtId="165" fontId="7" fillId="2" borderId="0" xfId="1" applyNumberFormat="1" applyFont="1" applyFill="1" applyAlignment="1">
      <alignment wrapText="1"/>
    </xf>
    <xf numFmtId="0" fontId="6" fillId="0" borderId="0" xfId="1" applyFont="1" applyAlignment="1">
      <alignment horizontal="right" wrapText="1"/>
    </xf>
    <xf numFmtId="0" fontId="6" fillId="0" borderId="0" xfId="1" applyFont="1" applyAlignment="1">
      <alignment horizontal="center" wrapText="1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opLeftCell="A13" workbookViewId="0">
      <selection activeCell="F18" sqref="F18"/>
    </sheetView>
  </sheetViews>
  <sheetFormatPr defaultRowHeight="14.25"/>
  <cols>
    <col min="1" max="1" width="26" style="16" customWidth="1"/>
    <col min="2" max="2" width="21" style="16" customWidth="1"/>
    <col min="3" max="3" width="16" style="16" customWidth="1"/>
    <col min="4" max="4" width="12.5" style="16" bestFit="1" customWidth="1"/>
    <col min="5" max="16384" width="9" style="16"/>
  </cols>
  <sheetData>
    <row r="2" spans="1:8" ht="60.75" customHeight="1">
      <c r="A2" s="14" t="s">
        <v>0</v>
      </c>
      <c r="B2" s="15"/>
      <c r="C2" s="15"/>
      <c r="D2" s="15"/>
      <c r="E2" s="15"/>
      <c r="F2" s="15"/>
      <c r="G2" s="15"/>
      <c r="H2" s="15"/>
    </row>
    <row r="4" spans="1:8">
      <c r="A4" s="17" t="s">
        <v>1</v>
      </c>
      <c r="B4" s="24" t="s">
        <v>2</v>
      </c>
      <c r="C4" s="18"/>
      <c r="D4" s="18"/>
      <c r="E4" s="18"/>
      <c r="F4" s="18"/>
      <c r="G4" s="18"/>
      <c r="H4" s="18"/>
    </row>
    <row r="5" spans="1:8">
      <c r="A5" s="17" t="s">
        <v>3</v>
      </c>
      <c r="B5" s="24" t="s">
        <v>4</v>
      </c>
      <c r="C5" s="18"/>
      <c r="D5" s="18"/>
      <c r="E5" s="18"/>
      <c r="F5" s="18"/>
      <c r="G5" s="18"/>
      <c r="H5" s="18"/>
    </row>
    <row r="6" spans="1:8">
      <c r="A6" s="17" t="s">
        <v>5</v>
      </c>
      <c r="B6" s="24" t="s">
        <v>6</v>
      </c>
      <c r="C6" s="18"/>
      <c r="D6" s="18"/>
      <c r="E6" s="18"/>
      <c r="F6" s="18"/>
      <c r="G6" s="18"/>
      <c r="H6" s="18"/>
    </row>
    <row r="7" spans="1:8">
      <c r="A7" s="17" t="s">
        <v>7</v>
      </c>
      <c r="B7" s="24" t="s">
        <v>8</v>
      </c>
      <c r="C7" s="18"/>
      <c r="D7" s="18"/>
      <c r="E7" s="18"/>
      <c r="F7" s="18"/>
      <c r="G7" s="18"/>
      <c r="H7" s="18"/>
    </row>
    <row r="8" spans="1:8">
      <c r="A8" s="17" t="s">
        <v>9</v>
      </c>
      <c r="B8" s="19">
        <v>694000</v>
      </c>
      <c r="C8" s="18"/>
      <c r="D8" s="18"/>
      <c r="E8" s="18"/>
      <c r="F8" s="18"/>
      <c r="G8" s="18"/>
      <c r="H8" s="18"/>
    </row>
    <row r="9" spans="1:8">
      <c r="A9" s="17" t="s">
        <v>10</v>
      </c>
      <c r="B9" s="19">
        <v>138800</v>
      </c>
      <c r="C9" s="18"/>
      <c r="D9" s="18"/>
      <c r="E9" s="18"/>
      <c r="F9" s="18"/>
      <c r="G9" s="18"/>
      <c r="H9" s="18"/>
    </row>
    <row r="10" spans="1:8">
      <c r="A10" s="17" t="s">
        <v>11</v>
      </c>
      <c r="B10" s="19">
        <v>832800</v>
      </c>
      <c r="C10" s="18"/>
      <c r="D10" s="18"/>
      <c r="E10" s="18"/>
      <c r="F10" s="18"/>
      <c r="G10" s="18"/>
      <c r="H10" s="18"/>
    </row>
    <row r="11" spans="1:8">
      <c r="A11" s="17" t="s">
        <v>12</v>
      </c>
      <c r="B11" s="19">
        <v>416400</v>
      </c>
      <c r="C11" s="20" t="s">
        <v>13</v>
      </c>
      <c r="D11" s="18"/>
      <c r="E11" s="18"/>
      <c r="F11" s="18"/>
      <c r="G11" s="18"/>
      <c r="H11" s="18"/>
    </row>
    <row r="12" spans="1:8">
      <c r="A12" s="17" t="s">
        <v>14</v>
      </c>
      <c r="B12" s="19">
        <v>277600</v>
      </c>
      <c r="C12" s="20" t="s">
        <v>15</v>
      </c>
      <c r="D12" s="18"/>
      <c r="E12" s="18"/>
      <c r="F12" s="18"/>
      <c r="G12" s="18"/>
      <c r="H12" s="18"/>
    </row>
    <row r="13" spans="1:8">
      <c r="A13" s="17" t="s">
        <v>16</v>
      </c>
      <c r="B13" s="18">
        <v>6940</v>
      </c>
      <c r="C13" s="18"/>
      <c r="D13" s="18"/>
      <c r="E13" s="18"/>
      <c r="F13" s="18"/>
      <c r="G13" s="18"/>
      <c r="H13" s="18"/>
    </row>
    <row r="15" spans="1:8" ht="26.45" customHeight="1">
      <c r="A15" s="21" t="s">
        <v>199</v>
      </c>
      <c r="B15" s="21" t="s">
        <v>200</v>
      </c>
      <c r="C15" s="21" t="s">
        <v>201</v>
      </c>
      <c r="D15" s="21" t="s">
        <v>202</v>
      </c>
      <c r="E15" s="21"/>
    </row>
    <row r="16" spans="1:8" ht="92.45" customHeight="1">
      <c r="A16" s="18" t="s">
        <v>18</v>
      </c>
      <c r="B16" s="19">
        <v>78000</v>
      </c>
      <c r="C16" s="20">
        <f>B16/$B$8</f>
        <v>0.11239193083573487</v>
      </c>
      <c r="D16" s="25" t="s">
        <v>19</v>
      </c>
      <c r="E16" s="25"/>
    </row>
    <row r="17" spans="1:5" ht="79.150000000000006" customHeight="1">
      <c r="A17" s="18" t="s">
        <v>20</v>
      </c>
      <c r="B17" s="19">
        <v>35000</v>
      </c>
      <c r="C17" s="20">
        <f>B17/$B$8</f>
        <v>5.0432276657060522E-2</v>
      </c>
      <c r="D17" s="25" t="s">
        <v>21</v>
      </c>
      <c r="E17" s="25"/>
    </row>
    <row r="18" spans="1:5" ht="105.6" customHeight="1">
      <c r="A18" s="18" t="s">
        <v>22</v>
      </c>
      <c r="B18" s="19">
        <v>506400</v>
      </c>
      <c r="C18" s="20">
        <f>B18/$B$8</f>
        <v>0.72968299711815565</v>
      </c>
      <c r="D18" s="25" t="s">
        <v>23</v>
      </c>
      <c r="E18" s="25"/>
    </row>
    <row r="19" spans="1:5" ht="79.150000000000006" customHeight="1">
      <c r="A19" s="18" t="s">
        <v>24</v>
      </c>
      <c r="B19" s="19">
        <v>74600</v>
      </c>
      <c r="C19" s="20">
        <f>B19/$B$8</f>
        <v>0.10749279538904899</v>
      </c>
      <c r="D19" s="25" t="s">
        <v>25</v>
      </c>
      <c r="E19" s="25"/>
    </row>
    <row r="20" spans="1:5" ht="15" customHeight="1">
      <c r="A20" s="17" t="s">
        <v>26</v>
      </c>
      <c r="B20" s="22">
        <f>SUM(B16:B19)</f>
        <v>694000</v>
      </c>
      <c r="C20" s="23">
        <f>B20/$B$8</f>
        <v>1</v>
      </c>
      <c r="D20" s="17"/>
      <c r="E20" s="17"/>
    </row>
  </sheetData>
  <mergeCells count="5">
    <mergeCell ref="A2:H2"/>
    <mergeCell ref="D16:E16"/>
    <mergeCell ref="D17:E17"/>
    <mergeCell ref="D18:E18"/>
    <mergeCell ref="D19:E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activeCell="D7" sqref="D7"/>
    </sheetView>
  </sheetViews>
  <sheetFormatPr defaultRowHeight="14.25"/>
  <cols>
    <col min="1" max="1" width="6" customWidth="1"/>
    <col min="2" max="2" width="24" customWidth="1"/>
    <col min="3" max="3" width="48" customWidth="1"/>
    <col min="4" max="4" width="12" customWidth="1"/>
    <col min="5" max="5" width="10" customWidth="1"/>
    <col min="6" max="7" width="18" customWidth="1"/>
    <col min="8" max="8" width="16" customWidth="1"/>
    <col min="9" max="9" width="18" customWidth="1"/>
    <col min="10" max="10" width="30" customWidth="1"/>
  </cols>
  <sheetData>
    <row r="1" spans="1:10" ht="67.5" customHeight="1">
      <c r="A1" s="12" t="s">
        <v>27</v>
      </c>
      <c r="B1" s="13"/>
      <c r="C1" s="13"/>
      <c r="D1" s="13"/>
      <c r="E1" s="13"/>
      <c r="F1" s="13"/>
      <c r="G1" s="13"/>
      <c r="H1" s="13"/>
      <c r="I1" s="13"/>
      <c r="J1" s="13"/>
    </row>
    <row r="3" spans="1:10" ht="30">
      <c r="A3" s="5" t="s">
        <v>28</v>
      </c>
      <c r="B3" s="5" t="s">
        <v>29</v>
      </c>
      <c r="C3" s="5" t="s">
        <v>30</v>
      </c>
      <c r="D3" s="5" t="s">
        <v>31</v>
      </c>
      <c r="E3" s="5" t="s">
        <v>32</v>
      </c>
      <c r="F3" s="5" t="s">
        <v>33</v>
      </c>
      <c r="G3" s="5" t="s">
        <v>34</v>
      </c>
      <c r="H3" s="5" t="s">
        <v>10</v>
      </c>
      <c r="I3" s="5" t="s">
        <v>35</v>
      </c>
      <c r="J3" s="5" t="s">
        <v>36</v>
      </c>
    </row>
    <row r="4" spans="1:10" ht="28.5">
      <c r="A4" s="2">
        <v>1</v>
      </c>
      <c r="B4" s="2" t="s">
        <v>37</v>
      </c>
      <c r="C4" s="2" t="s">
        <v>38</v>
      </c>
      <c r="D4" s="2" t="s">
        <v>39</v>
      </c>
      <c r="E4" s="2">
        <v>1</v>
      </c>
      <c r="F4" s="3">
        <v>14000</v>
      </c>
      <c r="G4" s="3">
        <f t="shared" ref="G4:G18" si="0">E4*F4</f>
        <v>14000</v>
      </c>
      <c r="H4" s="3">
        <f t="shared" ref="H4:H18" si="1">G4*20%</f>
        <v>2800</v>
      </c>
      <c r="I4" s="3">
        <f t="shared" ref="I4:I18" si="2">G4+H4</f>
        <v>16800</v>
      </c>
      <c r="J4" s="2" t="s">
        <v>40</v>
      </c>
    </row>
    <row r="5" spans="1:10" ht="28.5">
      <c r="A5" s="2">
        <v>2</v>
      </c>
      <c r="B5" s="2" t="s">
        <v>41</v>
      </c>
      <c r="C5" s="2" t="s">
        <v>42</v>
      </c>
      <c r="D5" s="2" t="s">
        <v>43</v>
      </c>
      <c r="E5" s="2">
        <v>3</v>
      </c>
      <c r="F5" s="3">
        <v>18000</v>
      </c>
      <c r="G5" s="3">
        <f t="shared" si="0"/>
        <v>54000</v>
      </c>
      <c r="H5" s="3">
        <f t="shared" si="1"/>
        <v>10800</v>
      </c>
      <c r="I5" s="3">
        <f t="shared" si="2"/>
        <v>64800</v>
      </c>
      <c r="J5" s="2" t="s">
        <v>44</v>
      </c>
    </row>
    <row r="6" spans="1:10" ht="28.5">
      <c r="A6" s="2">
        <v>3</v>
      </c>
      <c r="B6" s="2" t="s">
        <v>45</v>
      </c>
      <c r="C6" s="2" t="s">
        <v>46</v>
      </c>
      <c r="D6" s="2" t="s">
        <v>39</v>
      </c>
      <c r="E6" s="2">
        <v>1</v>
      </c>
      <c r="F6" s="3">
        <v>10000</v>
      </c>
      <c r="G6" s="3">
        <f t="shared" si="0"/>
        <v>10000</v>
      </c>
      <c r="H6" s="3">
        <f t="shared" si="1"/>
        <v>2000</v>
      </c>
      <c r="I6" s="3">
        <f t="shared" si="2"/>
        <v>12000</v>
      </c>
      <c r="J6" s="2"/>
    </row>
    <row r="7" spans="1:10" ht="42.75">
      <c r="A7" s="2">
        <v>4</v>
      </c>
      <c r="B7" s="2" t="s">
        <v>47</v>
      </c>
      <c r="C7" s="2" t="s">
        <v>203</v>
      </c>
      <c r="D7" s="2" t="s">
        <v>39</v>
      </c>
      <c r="E7" s="2">
        <v>1</v>
      </c>
      <c r="F7" s="3">
        <v>35000</v>
      </c>
      <c r="G7" s="3">
        <f t="shared" si="0"/>
        <v>35000</v>
      </c>
      <c r="H7" s="3">
        <f t="shared" si="1"/>
        <v>7000</v>
      </c>
      <c r="I7" s="3">
        <f t="shared" si="2"/>
        <v>42000</v>
      </c>
      <c r="J7" s="2" t="s">
        <v>48</v>
      </c>
    </row>
    <row r="8" spans="1:10" ht="28.5">
      <c r="A8" s="2">
        <v>5</v>
      </c>
      <c r="B8" s="2" t="s">
        <v>49</v>
      </c>
      <c r="C8" s="2" t="s">
        <v>50</v>
      </c>
      <c r="D8" s="2" t="s">
        <v>39</v>
      </c>
      <c r="E8" s="2">
        <v>1</v>
      </c>
      <c r="F8" s="3">
        <v>28000</v>
      </c>
      <c r="G8" s="3">
        <f t="shared" si="0"/>
        <v>28000</v>
      </c>
      <c r="H8" s="3">
        <f t="shared" si="1"/>
        <v>5600</v>
      </c>
      <c r="I8" s="3">
        <f t="shared" si="2"/>
        <v>33600</v>
      </c>
      <c r="J8" s="2" t="s">
        <v>51</v>
      </c>
    </row>
    <row r="9" spans="1:10" ht="28.5">
      <c r="A9" s="2">
        <v>6</v>
      </c>
      <c r="B9" s="2" t="s">
        <v>52</v>
      </c>
      <c r="C9" s="2" t="s">
        <v>53</v>
      </c>
      <c r="D9" s="2" t="s">
        <v>39</v>
      </c>
      <c r="E9" s="2">
        <v>1</v>
      </c>
      <c r="F9" s="3">
        <v>32000</v>
      </c>
      <c r="G9" s="3">
        <f t="shared" si="0"/>
        <v>32000</v>
      </c>
      <c r="H9" s="3">
        <f t="shared" si="1"/>
        <v>6400</v>
      </c>
      <c r="I9" s="3">
        <f t="shared" si="2"/>
        <v>38400</v>
      </c>
      <c r="J9" s="2"/>
    </row>
    <row r="10" spans="1:10" ht="28.5">
      <c r="A10" s="2">
        <v>7</v>
      </c>
      <c r="B10" s="2" t="s">
        <v>54</v>
      </c>
      <c r="C10" s="2" t="s">
        <v>55</v>
      </c>
      <c r="D10" s="2" t="s">
        <v>39</v>
      </c>
      <c r="E10" s="2">
        <v>1</v>
      </c>
      <c r="F10" s="3">
        <v>135000</v>
      </c>
      <c r="G10" s="3">
        <f t="shared" si="0"/>
        <v>135000</v>
      </c>
      <c r="H10" s="3">
        <f t="shared" si="1"/>
        <v>27000</v>
      </c>
      <c r="I10" s="3">
        <f t="shared" si="2"/>
        <v>162000</v>
      </c>
      <c r="J10" s="2" t="s">
        <v>56</v>
      </c>
    </row>
    <row r="11" spans="1:10" ht="28.5">
      <c r="A11" s="2">
        <v>8</v>
      </c>
      <c r="B11" s="2" t="s">
        <v>57</v>
      </c>
      <c r="C11" s="2" t="s">
        <v>58</v>
      </c>
      <c r="D11" s="2" t="s">
        <v>39</v>
      </c>
      <c r="E11" s="2">
        <v>1</v>
      </c>
      <c r="F11" s="3">
        <v>75000</v>
      </c>
      <c r="G11" s="3">
        <f t="shared" si="0"/>
        <v>75000</v>
      </c>
      <c r="H11" s="3">
        <f t="shared" si="1"/>
        <v>15000</v>
      </c>
      <c r="I11" s="3">
        <f t="shared" si="2"/>
        <v>90000</v>
      </c>
      <c r="J11" s="2" t="s">
        <v>59</v>
      </c>
    </row>
    <row r="12" spans="1:10" ht="28.5">
      <c r="A12" s="2">
        <v>9</v>
      </c>
      <c r="B12" s="2" t="s">
        <v>60</v>
      </c>
      <c r="C12" s="2" t="s">
        <v>61</v>
      </c>
      <c r="D12" s="2" t="s">
        <v>39</v>
      </c>
      <c r="E12" s="2">
        <v>1</v>
      </c>
      <c r="F12" s="3">
        <v>160000</v>
      </c>
      <c r="G12" s="3">
        <f t="shared" si="0"/>
        <v>160000</v>
      </c>
      <c r="H12" s="3">
        <f t="shared" si="1"/>
        <v>32000</v>
      </c>
      <c r="I12" s="3">
        <f t="shared" si="2"/>
        <v>192000</v>
      </c>
      <c r="J12" s="2" t="s">
        <v>62</v>
      </c>
    </row>
    <row r="13" spans="1:10" ht="28.5">
      <c r="A13" s="2">
        <v>10</v>
      </c>
      <c r="B13" s="2" t="s">
        <v>63</v>
      </c>
      <c r="C13" s="2" t="s">
        <v>64</v>
      </c>
      <c r="D13" s="2" t="s">
        <v>39</v>
      </c>
      <c r="E13" s="2">
        <v>1</v>
      </c>
      <c r="F13" s="3">
        <v>46400</v>
      </c>
      <c r="G13" s="3">
        <f t="shared" si="0"/>
        <v>46400</v>
      </c>
      <c r="H13" s="3">
        <f t="shared" si="1"/>
        <v>9280</v>
      </c>
      <c r="I13" s="3">
        <f t="shared" si="2"/>
        <v>55680</v>
      </c>
      <c r="J13" s="2" t="s">
        <v>65</v>
      </c>
    </row>
    <row r="14" spans="1:10" ht="28.5">
      <c r="A14" s="2">
        <v>11</v>
      </c>
      <c r="B14" s="2" t="s">
        <v>66</v>
      </c>
      <c r="C14" s="2" t="s">
        <v>67</v>
      </c>
      <c r="D14" s="2" t="s">
        <v>39</v>
      </c>
      <c r="E14" s="2">
        <v>1</v>
      </c>
      <c r="F14" s="3">
        <v>30000</v>
      </c>
      <c r="G14" s="3">
        <f t="shared" si="0"/>
        <v>30000</v>
      </c>
      <c r="H14" s="3">
        <f t="shared" si="1"/>
        <v>6000</v>
      </c>
      <c r="I14" s="3">
        <f t="shared" si="2"/>
        <v>36000</v>
      </c>
      <c r="J14" s="2"/>
    </row>
    <row r="15" spans="1:10" ht="28.5">
      <c r="A15" s="2">
        <v>12</v>
      </c>
      <c r="B15" s="2" t="s">
        <v>68</v>
      </c>
      <c r="C15" s="2" t="s">
        <v>69</v>
      </c>
      <c r="D15" s="2" t="s">
        <v>39</v>
      </c>
      <c r="E15" s="2">
        <v>1</v>
      </c>
      <c r="F15" s="3">
        <v>30000</v>
      </c>
      <c r="G15" s="3">
        <f t="shared" si="0"/>
        <v>30000</v>
      </c>
      <c r="H15" s="3">
        <f t="shared" si="1"/>
        <v>6000</v>
      </c>
      <c r="I15" s="3">
        <f t="shared" si="2"/>
        <v>36000</v>
      </c>
      <c r="J15" s="2" t="s">
        <v>70</v>
      </c>
    </row>
    <row r="16" spans="1:10" ht="28.5">
      <c r="A16" s="2">
        <v>13</v>
      </c>
      <c r="B16" s="2" t="s">
        <v>71</v>
      </c>
      <c r="C16" s="2" t="s">
        <v>72</v>
      </c>
      <c r="D16" s="2" t="s">
        <v>73</v>
      </c>
      <c r="E16" s="2">
        <v>5</v>
      </c>
      <c r="F16" s="3">
        <v>4000</v>
      </c>
      <c r="G16" s="3">
        <f t="shared" si="0"/>
        <v>20000</v>
      </c>
      <c r="H16" s="3">
        <f t="shared" si="1"/>
        <v>4000</v>
      </c>
      <c r="I16" s="3">
        <f t="shared" si="2"/>
        <v>24000</v>
      </c>
      <c r="J16" s="2"/>
    </row>
    <row r="17" spans="1:10" ht="28.5">
      <c r="A17" s="2">
        <v>14</v>
      </c>
      <c r="B17" s="2" t="s">
        <v>74</v>
      </c>
      <c r="C17" s="2" t="s">
        <v>75</v>
      </c>
      <c r="D17" s="2" t="s">
        <v>39</v>
      </c>
      <c r="E17" s="2">
        <v>1</v>
      </c>
      <c r="F17" s="3">
        <v>5000</v>
      </c>
      <c r="G17" s="3">
        <f t="shared" si="0"/>
        <v>5000</v>
      </c>
      <c r="H17" s="3">
        <f t="shared" si="1"/>
        <v>1000</v>
      </c>
      <c r="I17" s="3">
        <f t="shared" si="2"/>
        <v>6000</v>
      </c>
      <c r="J17" s="2" t="s">
        <v>76</v>
      </c>
    </row>
    <row r="18" spans="1:10" ht="28.5">
      <c r="A18" s="2">
        <v>15</v>
      </c>
      <c r="B18" s="2" t="s">
        <v>77</v>
      </c>
      <c r="C18" s="2" t="s">
        <v>78</v>
      </c>
      <c r="D18" s="2" t="s">
        <v>39</v>
      </c>
      <c r="E18" s="2">
        <v>1</v>
      </c>
      <c r="F18" s="3">
        <v>19600</v>
      </c>
      <c r="G18" s="3">
        <f t="shared" si="0"/>
        <v>19600</v>
      </c>
      <c r="H18" s="3">
        <f t="shared" si="1"/>
        <v>3920</v>
      </c>
      <c r="I18" s="3">
        <f t="shared" si="2"/>
        <v>23520</v>
      </c>
      <c r="J18" s="2"/>
    </row>
    <row r="19" spans="1:10" ht="15">
      <c r="A19" s="1"/>
      <c r="B19" s="1"/>
      <c r="C19" s="1"/>
      <c r="D19" s="1"/>
      <c r="E19" s="1"/>
      <c r="F19" s="6" t="s">
        <v>26</v>
      </c>
      <c r="G19" s="6">
        <f>SUM(G4:G18)</f>
        <v>694000</v>
      </c>
      <c r="H19" s="6">
        <f>SUM(H4:H18)</f>
        <v>138800</v>
      </c>
      <c r="I19" s="6">
        <f>SUM(I4:I18)</f>
        <v>832800</v>
      </c>
      <c r="J19" s="1"/>
    </row>
  </sheetData>
  <mergeCells count="1">
    <mergeCell ref="A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workbookViewId="0">
      <selection sqref="A1:H1"/>
    </sheetView>
  </sheetViews>
  <sheetFormatPr defaultRowHeight="14.25"/>
  <cols>
    <col min="1" max="2" width="26" customWidth="1"/>
    <col min="3" max="3" width="18" customWidth="1"/>
    <col min="4" max="4" width="15" customWidth="1"/>
    <col min="5" max="5" width="20" customWidth="1"/>
    <col min="6" max="6" width="34" customWidth="1"/>
    <col min="7" max="7" width="22" customWidth="1"/>
    <col min="8" max="8" width="38" customWidth="1"/>
  </cols>
  <sheetData>
    <row r="1" spans="1:8" ht="18">
      <c r="A1" s="12" t="s">
        <v>79</v>
      </c>
      <c r="B1" s="13"/>
      <c r="C1" s="13"/>
      <c r="D1" s="13"/>
      <c r="E1" s="13"/>
      <c r="F1" s="13"/>
      <c r="G1" s="13"/>
      <c r="H1" s="13"/>
    </row>
    <row r="3" spans="1:8" ht="15">
      <c r="A3" s="5" t="s">
        <v>80</v>
      </c>
      <c r="B3" s="5" t="s">
        <v>81</v>
      </c>
      <c r="C3" s="5" t="s">
        <v>82</v>
      </c>
      <c r="D3" s="5" t="s">
        <v>83</v>
      </c>
      <c r="E3" s="5" t="s">
        <v>84</v>
      </c>
      <c r="F3" s="5" t="s">
        <v>85</v>
      </c>
      <c r="G3" s="5" t="s">
        <v>86</v>
      </c>
      <c r="H3" s="5" t="s">
        <v>36</v>
      </c>
    </row>
    <row r="4" spans="1:8" ht="28.5">
      <c r="A4" s="2" t="s">
        <v>87</v>
      </c>
      <c r="B4" s="2" t="s">
        <v>88</v>
      </c>
      <c r="C4" s="3">
        <v>135000</v>
      </c>
      <c r="D4" s="4">
        <f>C4/SUM($C$4:$C$7)</f>
        <v>0.32420749279538907</v>
      </c>
      <c r="E4" s="2" t="s">
        <v>89</v>
      </c>
      <c r="F4" s="2" t="s">
        <v>90</v>
      </c>
      <c r="G4" s="2" t="s">
        <v>91</v>
      </c>
      <c r="H4" s="2" t="s">
        <v>92</v>
      </c>
    </row>
    <row r="5" spans="1:8" ht="28.5">
      <c r="A5" s="2" t="s">
        <v>93</v>
      </c>
      <c r="B5" s="2" t="s">
        <v>94</v>
      </c>
      <c r="C5" s="3">
        <v>75000</v>
      </c>
      <c r="D5" s="4">
        <f>C5/SUM($C$4:$C$7)</f>
        <v>0.18011527377521613</v>
      </c>
      <c r="E5" s="2" t="s">
        <v>95</v>
      </c>
      <c r="F5" s="2" t="s">
        <v>96</v>
      </c>
      <c r="G5" s="2" t="s">
        <v>97</v>
      </c>
      <c r="H5" s="2" t="s">
        <v>98</v>
      </c>
    </row>
    <row r="6" spans="1:8" ht="28.5">
      <c r="A6" s="2" t="s">
        <v>99</v>
      </c>
      <c r="B6" s="2" t="s">
        <v>100</v>
      </c>
      <c r="C6" s="3">
        <v>160000</v>
      </c>
      <c r="D6" s="4">
        <f>C6/SUM($C$4:$C$7)</f>
        <v>0.38424591738712777</v>
      </c>
      <c r="E6" s="2" t="s">
        <v>101</v>
      </c>
      <c r="F6" s="2" t="s">
        <v>102</v>
      </c>
      <c r="G6" s="2" t="s">
        <v>103</v>
      </c>
      <c r="H6" s="2" t="s">
        <v>104</v>
      </c>
    </row>
    <row r="7" spans="1:8" ht="28.5">
      <c r="A7" s="2" t="s">
        <v>105</v>
      </c>
      <c r="B7" s="2" t="s">
        <v>106</v>
      </c>
      <c r="C7" s="3">
        <v>46400</v>
      </c>
      <c r="D7" s="4">
        <f>C7/SUM($C$4:$C$7)</f>
        <v>0.11143131604226705</v>
      </c>
      <c r="E7" s="2" t="s">
        <v>107</v>
      </c>
      <c r="F7" s="2" t="s">
        <v>108</v>
      </c>
      <c r="G7" s="2" t="s">
        <v>109</v>
      </c>
      <c r="H7" s="2" t="s">
        <v>110</v>
      </c>
    </row>
    <row r="8" spans="1:8" ht="15">
      <c r="A8" s="1" t="s">
        <v>26</v>
      </c>
      <c r="B8" s="1"/>
      <c r="C8" s="6">
        <f>SUM(C4:C7)</f>
        <v>416400</v>
      </c>
      <c r="D8" s="7">
        <f>SUM(D4:D7)</f>
        <v>1</v>
      </c>
      <c r="E8" s="1"/>
      <c r="F8" s="1"/>
      <c r="G8" s="1"/>
      <c r="H8" s="1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8"/>
  <sheetViews>
    <sheetView workbookViewId="0">
      <selection sqref="A1:L1"/>
    </sheetView>
  </sheetViews>
  <sheetFormatPr defaultRowHeight="14.25"/>
  <cols>
    <col min="1" max="1" width="26" customWidth="1"/>
    <col min="2" max="2" width="16" customWidth="1"/>
    <col min="3" max="3" width="12" customWidth="1"/>
    <col min="4" max="4" width="18" customWidth="1"/>
    <col min="5" max="5" width="14" customWidth="1"/>
    <col min="6" max="6" width="18" customWidth="1"/>
    <col min="7" max="7" width="12" customWidth="1"/>
    <col min="8" max="8" width="16" customWidth="1"/>
    <col min="9" max="9" width="14" customWidth="1"/>
    <col min="10" max="10" width="18" customWidth="1"/>
    <col min="11" max="11" width="16" customWidth="1"/>
    <col min="12" max="12" width="34" customWidth="1"/>
  </cols>
  <sheetData>
    <row r="1" spans="1:12" ht="18">
      <c r="A1" s="12" t="s">
        <v>111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3" spans="1:12" ht="15">
      <c r="A3" s="5" t="s">
        <v>80</v>
      </c>
      <c r="B3" s="5" t="s">
        <v>112</v>
      </c>
      <c r="C3" s="5" t="s">
        <v>113</v>
      </c>
      <c r="D3" s="5" t="s">
        <v>114</v>
      </c>
      <c r="E3" s="5" t="s">
        <v>115</v>
      </c>
      <c r="F3" s="5" t="s">
        <v>116</v>
      </c>
      <c r="G3" s="5" t="s">
        <v>117</v>
      </c>
      <c r="H3" s="5" t="s">
        <v>118</v>
      </c>
      <c r="I3" s="5" t="s">
        <v>119</v>
      </c>
      <c r="J3" s="5" t="s">
        <v>120</v>
      </c>
      <c r="K3" s="5" t="s">
        <v>121</v>
      </c>
      <c r="L3" s="5" t="s">
        <v>36</v>
      </c>
    </row>
    <row r="4" spans="1:12">
      <c r="A4" s="2" t="s">
        <v>87</v>
      </c>
      <c r="B4" s="3">
        <v>135000</v>
      </c>
      <c r="C4" s="10"/>
      <c r="D4" s="11"/>
      <c r="E4" s="3">
        <v>12</v>
      </c>
      <c r="F4" s="11">
        <f>B4/E4</f>
        <v>11250</v>
      </c>
      <c r="G4" s="4">
        <v>0.09</v>
      </c>
      <c r="H4" s="11">
        <f>F4*G4</f>
        <v>1012.5</v>
      </c>
      <c r="I4" s="4">
        <v>0.85</v>
      </c>
      <c r="J4" s="11">
        <f>H4*I4</f>
        <v>860.625</v>
      </c>
      <c r="K4" s="3">
        <f>B4/J4</f>
        <v>156.86274509803923</v>
      </c>
      <c r="L4" s="2" t="s">
        <v>122</v>
      </c>
    </row>
    <row r="5" spans="1:12">
      <c r="A5" s="2" t="s">
        <v>93</v>
      </c>
      <c r="B5" s="3">
        <v>75000</v>
      </c>
      <c r="C5" s="10">
        <v>35</v>
      </c>
      <c r="D5" s="11">
        <f>B5/C5*1000</f>
        <v>2142857.1428571427</v>
      </c>
      <c r="E5" s="3">
        <v>9</v>
      </c>
      <c r="F5" s="11">
        <f>B5/E5</f>
        <v>8333.3333333333339</v>
      </c>
      <c r="G5" s="4">
        <v>2.5000000000000001E-2</v>
      </c>
      <c r="H5" s="11">
        <f>F5*G5</f>
        <v>208.33333333333337</v>
      </c>
      <c r="I5" s="4">
        <v>0.75</v>
      </c>
      <c r="J5" s="11">
        <f>H5*I5</f>
        <v>156.25000000000003</v>
      </c>
      <c r="K5" s="3">
        <f>B5/J5</f>
        <v>479.99999999999989</v>
      </c>
      <c r="L5" s="2" t="s">
        <v>123</v>
      </c>
    </row>
    <row r="6" spans="1:12">
      <c r="A6" s="2" t="s">
        <v>124</v>
      </c>
      <c r="B6" s="3">
        <v>160000</v>
      </c>
      <c r="C6" s="10">
        <v>28</v>
      </c>
      <c r="D6" s="11">
        <f>B6/C6*1000</f>
        <v>5714285.7142857146</v>
      </c>
      <c r="E6" s="3">
        <v>5</v>
      </c>
      <c r="F6" s="11">
        <f>B6/E6</f>
        <v>32000</v>
      </c>
      <c r="G6" s="4">
        <v>0.04</v>
      </c>
      <c r="H6" s="11">
        <f>F6*G6</f>
        <v>1280</v>
      </c>
      <c r="I6" s="4">
        <v>0.8</v>
      </c>
      <c r="J6" s="11">
        <f>H6*I6</f>
        <v>1024</v>
      </c>
      <c r="K6" s="3">
        <f>B6/J6</f>
        <v>156.25</v>
      </c>
      <c r="L6" s="2" t="s">
        <v>125</v>
      </c>
    </row>
    <row r="7" spans="1:12">
      <c r="A7" s="2" t="s">
        <v>105</v>
      </c>
      <c r="B7" s="3">
        <v>46400</v>
      </c>
      <c r="C7" s="10">
        <v>35</v>
      </c>
      <c r="D7" s="11">
        <f>B7/C7*1000</f>
        <v>1325714.2857142857</v>
      </c>
      <c r="E7" s="3">
        <v>6</v>
      </c>
      <c r="F7" s="11">
        <f>B7/E7</f>
        <v>7733.333333333333</v>
      </c>
      <c r="G7" s="4">
        <v>0.05</v>
      </c>
      <c r="H7" s="11">
        <f>F7*G7</f>
        <v>386.66666666666669</v>
      </c>
      <c r="I7" s="4">
        <v>0.85</v>
      </c>
      <c r="J7" s="11">
        <f>H7*I7</f>
        <v>328.66666666666669</v>
      </c>
      <c r="K7" s="3">
        <f>B7/J7</f>
        <v>141.17647058823528</v>
      </c>
      <c r="L7" s="2" t="s">
        <v>126</v>
      </c>
    </row>
    <row r="8" spans="1:12" ht="15">
      <c r="A8" s="1" t="s">
        <v>26</v>
      </c>
      <c r="B8" s="6">
        <f>SUM(B4:B7)</f>
        <v>416400</v>
      </c>
      <c r="C8" s="8"/>
      <c r="D8" s="9">
        <f>SUM(D4:D7)</f>
        <v>9182857.1428571437</v>
      </c>
      <c r="E8" s="6"/>
      <c r="F8" s="9">
        <f>SUM(F4:F7)</f>
        <v>59316.666666666672</v>
      </c>
      <c r="G8" s="7"/>
      <c r="H8" s="9">
        <f>SUM(H4:H7)</f>
        <v>2887.5</v>
      </c>
      <c r="I8" s="7"/>
      <c r="J8" s="9">
        <f>SUM(J4:J7)</f>
        <v>2369.5416666666665</v>
      </c>
      <c r="K8" s="6">
        <f>B8/J8</f>
        <v>175.73018692081803</v>
      </c>
      <c r="L8" s="1"/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8"/>
  <sheetViews>
    <sheetView workbookViewId="0">
      <selection sqref="A1:E1"/>
    </sheetView>
  </sheetViews>
  <sheetFormatPr defaultRowHeight="14.25"/>
  <cols>
    <col min="1" max="1" width="26" customWidth="1"/>
    <col min="2" max="2" width="60" customWidth="1"/>
    <col min="3" max="3" width="64" customWidth="1"/>
    <col min="4" max="4" width="34" customWidth="1"/>
    <col min="5" max="5" width="38" customWidth="1"/>
  </cols>
  <sheetData>
    <row r="1" spans="1:5" ht="18">
      <c r="A1" s="12" t="s">
        <v>127</v>
      </c>
      <c r="B1" s="13"/>
      <c r="C1" s="13"/>
      <c r="D1" s="13"/>
      <c r="E1" s="13"/>
    </row>
    <row r="3" spans="1:5" ht="15">
      <c r="A3" s="5" t="s">
        <v>17</v>
      </c>
      <c r="B3" s="5" t="s">
        <v>128</v>
      </c>
      <c r="C3" s="5" t="s">
        <v>129</v>
      </c>
      <c r="D3" s="5" t="s">
        <v>130</v>
      </c>
      <c r="E3" s="5" t="s">
        <v>131</v>
      </c>
    </row>
    <row r="4" spans="1:5" ht="28.5">
      <c r="A4" s="2" t="s">
        <v>132</v>
      </c>
      <c r="B4" s="2" t="s">
        <v>133</v>
      </c>
      <c r="C4" s="2" t="s">
        <v>134</v>
      </c>
      <c r="D4" s="2" t="s">
        <v>135</v>
      </c>
      <c r="E4" s="2" t="s">
        <v>136</v>
      </c>
    </row>
    <row r="5" spans="1:5" ht="28.5">
      <c r="A5" s="2" t="s">
        <v>137</v>
      </c>
      <c r="B5" s="2" t="s">
        <v>138</v>
      </c>
      <c r="C5" s="2" t="s">
        <v>134</v>
      </c>
      <c r="D5" s="2" t="s">
        <v>139</v>
      </c>
      <c r="E5" s="2" t="s">
        <v>140</v>
      </c>
    </row>
    <row r="6" spans="1:5" ht="28.5">
      <c r="A6" s="2" t="s">
        <v>141</v>
      </c>
      <c r="B6" s="2" t="s">
        <v>142</v>
      </c>
      <c r="C6" s="2" t="s">
        <v>143</v>
      </c>
      <c r="D6" s="2" t="s">
        <v>144</v>
      </c>
      <c r="E6" s="2" t="s">
        <v>145</v>
      </c>
    </row>
    <row r="7" spans="1:5" ht="28.5">
      <c r="A7" s="2" t="s">
        <v>146</v>
      </c>
      <c r="B7" s="2" t="s">
        <v>147</v>
      </c>
      <c r="C7" s="2" t="s">
        <v>148</v>
      </c>
      <c r="D7" s="2" t="s">
        <v>149</v>
      </c>
      <c r="E7" s="2" t="s">
        <v>150</v>
      </c>
    </row>
    <row r="8" spans="1:5">
      <c r="A8" s="2" t="s">
        <v>151</v>
      </c>
      <c r="B8" s="2" t="s">
        <v>152</v>
      </c>
      <c r="C8" s="2" t="s">
        <v>153</v>
      </c>
      <c r="D8" s="2" t="s">
        <v>154</v>
      </c>
      <c r="E8" s="2" t="s">
        <v>155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9"/>
  <sheetViews>
    <sheetView tabSelected="1" workbookViewId="0">
      <selection activeCell="B29" sqref="B29"/>
    </sheetView>
  </sheetViews>
  <sheetFormatPr defaultRowHeight="14.25"/>
  <cols>
    <col min="1" max="1" width="24" customWidth="1"/>
    <col min="2" max="4" width="30" customWidth="1"/>
    <col min="5" max="5" width="32" customWidth="1"/>
    <col min="6" max="6" width="26" customWidth="1"/>
    <col min="7" max="7" width="34" customWidth="1"/>
  </cols>
  <sheetData>
    <row r="1" spans="1:7" ht="18">
      <c r="A1" s="12" t="s">
        <v>156</v>
      </c>
      <c r="B1" s="13"/>
      <c r="C1" s="13"/>
      <c r="D1" s="13"/>
      <c r="E1" s="13"/>
      <c r="F1" s="13"/>
      <c r="G1" s="13"/>
    </row>
    <row r="3" spans="1:7" ht="15">
      <c r="A3" s="5" t="s">
        <v>157</v>
      </c>
      <c r="B3" s="5" t="s">
        <v>158</v>
      </c>
      <c r="C3" s="5" t="s">
        <v>159</v>
      </c>
      <c r="D3" s="5" t="s">
        <v>160</v>
      </c>
      <c r="E3" s="5" t="s">
        <v>161</v>
      </c>
      <c r="F3" s="5" t="s">
        <v>162</v>
      </c>
      <c r="G3" s="5" t="s">
        <v>36</v>
      </c>
    </row>
    <row r="4" spans="1:7" ht="28.5">
      <c r="A4" s="2" t="s">
        <v>163</v>
      </c>
      <c r="B4" s="2" t="s">
        <v>164</v>
      </c>
      <c r="C4" s="2" t="s">
        <v>165</v>
      </c>
      <c r="D4" s="2" t="s">
        <v>166</v>
      </c>
      <c r="E4" s="2" t="s">
        <v>167</v>
      </c>
      <c r="F4" s="2" t="s">
        <v>168</v>
      </c>
      <c r="G4" s="2"/>
    </row>
    <row r="5" spans="1:7">
      <c r="A5" s="2" t="s">
        <v>169</v>
      </c>
      <c r="B5" s="2" t="s">
        <v>170</v>
      </c>
      <c r="C5" s="2" t="s">
        <v>171</v>
      </c>
      <c r="D5" s="2" t="s">
        <v>172</v>
      </c>
      <c r="E5" s="2" t="s">
        <v>173</v>
      </c>
      <c r="F5" s="2" t="s">
        <v>174</v>
      </c>
      <c r="G5" s="2"/>
    </row>
    <row r="6" spans="1:7">
      <c r="A6" s="2" t="s">
        <v>175</v>
      </c>
      <c r="B6" s="2" t="s">
        <v>176</v>
      </c>
      <c r="C6" s="2" t="s">
        <v>177</v>
      </c>
      <c r="D6" s="2" t="s">
        <v>178</v>
      </c>
      <c r="E6" s="2" t="s">
        <v>179</v>
      </c>
      <c r="F6" s="2" t="s">
        <v>180</v>
      </c>
      <c r="G6" s="2"/>
    </row>
    <row r="7" spans="1:7">
      <c r="A7" s="2" t="s">
        <v>181</v>
      </c>
      <c r="B7" s="2" t="s">
        <v>182</v>
      </c>
      <c r="C7" s="2" t="s">
        <v>183</v>
      </c>
      <c r="D7" s="2" t="s">
        <v>184</v>
      </c>
      <c r="E7" s="2" t="s">
        <v>185</v>
      </c>
      <c r="F7" s="2" t="s">
        <v>186</v>
      </c>
      <c r="G7" s="2"/>
    </row>
    <row r="8" spans="1:7">
      <c r="A8" s="2" t="s">
        <v>187</v>
      </c>
      <c r="B8" s="2" t="s">
        <v>188</v>
      </c>
      <c r="C8" s="2" t="s">
        <v>189</v>
      </c>
      <c r="D8" s="2" t="s">
        <v>190</v>
      </c>
      <c r="E8" s="2" t="s">
        <v>191</v>
      </c>
      <c r="F8" s="2" t="s">
        <v>192</v>
      </c>
      <c r="G8" s="2"/>
    </row>
    <row r="9" spans="1:7">
      <c r="A9" s="2" t="s">
        <v>193</v>
      </c>
      <c r="B9" s="2" t="s">
        <v>194</v>
      </c>
      <c r="C9" s="2" t="s">
        <v>195</v>
      </c>
      <c r="D9" s="2" t="s">
        <v>196</v>
      </c>
      <c r="E9" s="2" t="s">
        <v>197</v>
      </c>
      <c r="F9" s="2" t="s">
        <v>198</v>
      </c>
      <c r="G9" s="2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Summary buget</vt:lpstr>
      <vt:lpstr>Buget dezagregat</vt:lpstr>
      <vt:lpstr>Media Plan India</vt:lpstr>
      <vt:lpstr>KPI Forecast</vt:lpstr>
      <vt:lpstr>Ipoteze &amp; surse</vt:lpstr>
      <vt:lpstr>Calendar 3 luni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Mircea</cp:lastModifiedBy>
  <dcterms:modified xsi:type="dcterms:W3CDTF">2026-05-27T15:25:33Z</dcterms:modified>
</cp:coreProperties>
</file>