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<sst xmlns="http://schemas.openxmlformats.org/spreadsheetml/2006/main" count="211" uniqueCount="80">
  <si>
    <t xml:space="preserve"> Anexa nr.23</t>
  </si>
  <si>
    <t xml:space="preserve">  la Documentația standard  nr. 115 din 15.09.2021</t>
  </si>
  <si>
    <t xml:space="preserve">SPECIFICAŢII DE PREȚ </t>
  </si>
  <si>
    <r>
      <rPr>
        <sz val="10"/>
        <rFont val="Calibri"/>
        <charset val="204"/>
      </rPr>
      <t>[</t>
    </r>
    <r>
      <rPr>
        <i/>
        <sz val="10"/>
        <rFont val="宋体"/>
        <charset val="204"/>
      </rPr>
      <t>Acest tabel va fi completat de către ofertant in coloanele 5,6,7,8, iar de către autoritatea contractantă -în coloanele 1,2,3,4,9</t>
    </r>
    <r>
      <rPr>
        <sz val="10"/>
        <rFont val="宋体"/>
        <charset val="204"/>
      </rPr>
      <t>]</t>
    </r>
  </si>
  <si>
    <t>Numărul procedurii de achiziție: ocds-b3wdp1-MD-1753961444146 din 10.08.2025</t>
  </si>
  <si>
    <t>Numărul procedurii de achiziție: ocds-b3wdp1-MD-1782472785987</t>
  </si>
  <si>
    <t>PRODUSE ALIMENTARE PENTRU SEM.II A ANULUI 2026, CONFORM NECESITĂTILOR, PENTRU CL. I-IX</t>
  </si>
  <si>
    <t>Codul CPV</t>
  </si>
  <si>
    <t>Denumirea bunurilor şi/sau a serviciilor</t>
  </si>
  <si>
    <t>Unitatea de măsură</t>
  </si>
  <si>
    <t>Cantitatea</t>
  </si>
  <si>
    <t>Preţ unitar (fără TVA)</t>
  </si>
  <si>
    <t>Preţ unitar (cu TVA)</t>
  </si>
  <si>
    <t>Suma fara TVA</t>
  </si>
  <si>
    <t>Suma cu TVA</t>
  </si>
  <si>
    <t>Termenul de livrare/prestare</t>
  </si>
  <si>
    <t>Clasificatie bugetara (IBAN)</t>
  </si>
  <si>
    <t>Discount %</t>
  </si>
  <si>
    <t>TVA</t>
  </si>
  <si>
    <t>Bunuri/Servicii:</t>
  </si>
  <si>
    <t>LOTUL 4  Fructe si legume</t>
  </si>
  <si>
    <t>15000000-6</t>
  </si>
  <si>
    <t>Banane</t>
  </si>
  <si>
    <t>kg</t>
  </si>
  <si>
    <t>Sem.II a Anului 2026</t>
  </si>
  <si>
    <t>Cartofi</t>
  </si>
  <si>
    <t>Castraveti proaspeti</t>
  </si>
  <si>
    <t>Ceapa alba</t>
  </si>
  <si>
    <t>Gutui(perioada noiembrie-decembrie)</t>
  </si>
  <si>
    <t>Prune(perioada septembrie-octombrie)</t>
  </si>
  <si>
    <t xml:space="preserve">Struguri </t>
  </si>
  <si>
    <t>Lamie</t>
  </si>
  <si>
    <t>Mere proaspete(Golden,Richiard,Iaidaret..)</t>
  </si>
  <si>
    <t>Morcov</t>
  </si>
  <si>
    <t>Rosii proaspete</t>
  </si>
  <si>
    <t>Ardei Kapia/Gras</t>
  </si>
  <si>
    <t>Pere</t>
  </si>
  <si>
    <t>Varza alba</t>
  </si>
  <si>
    <t xml:space="preserve"> </t>
  </si>
  <si>
    <t>Verdeata (marar,patrunjel)</t>
  </si>
  <si>
    <t>Clemantine/mandarine (perioada de livrare noiembrie-decembrie)</t>
  </si>
  <si>
    <t>Radacina de telina</t>
  </si>
  <si>
    <t>Usturoi</t>
  </si>
  <si>
    <t>Total lot 4</t>
  </si>
  <si>
    <t>X</t>
  </si>
  <si>
    <t>Lotul 5 Paste fainoase crupe</t>
  </si>
  <si>
    <t>Crupa de gris</t>
  </si>
  <si>
    <t>Crupa de porumb</t>
  </si>
  <si>
    <t>Crupa de griu Arnaut</t>
  </si>
  <si>
    <t>Crupa de mei</t>
  </si>
  <si>
    <t>Cus-cus</t>
  </si>
  <si>
    <t>Fulgi de ovas intregi</t>
  </si>
  <si>
    <t>Hrisca din boabe intregi</t>
  </si>
  <si>
    <t>Orez *Bob cu bob* rotund calit.superrioara</t>
  </si>
  <si>
    <t>Paste fainoase in asortiment din sorturi tari de griu</t>
  </si>
  <si>
    <t>Bulgur</t>
  </si>
  <si>
    <t>Mazare intreaga uscata</t>
  </si>
  <si>
    <t>Total lot 5</t>
  </si>
  <si>
    <t>Lotul 6„Diverse produse alimentare”</t>
  </si>
  <si>
    <t>Cacao pachet 0,1 kg</t>
  </si>
  <si>
    <t>Amestec de plante si fructecalitate superioara</t>
  </si>
  <si>
    <t>Oua de gaina</t>
  </si>
  <si>
    <t>buc.</t>
  </si>
  <si>
    <t>Sare iodata</t>
  </si>
  <si>
    <t>Ulei de floarea soarelui rafinat deodorizat</t>
  </si>
  <si>
    <t>l</t>
  </si>
  <si>
    <t>Ulei de floarea soarelui nerafinat</t>
  </si>
  <si>
    <t>Zahar</t>
  </si>
  <si>
    <t>Faina de griu,cal.superioara</t>
  </si>
  <si>
    <t>Suc de rosii</t>
  </si>
  <si>
    <t>Total lot 6</t>
  </si>
  <si>
    <t xml:space="preserve">LOTUL 8 Fructe si seminte uscate </t>
  </si>
  <si>
    <t>Seminte de dovleac</t>
  </si>
  <si>
    <t>Seminte de floarea soarelui</t>
  </si>
  <si>
    <t>Seminte de susan</t>
  </si>
  <si>
    <t>Migdale</t>
  </si>
  <si>
    <t>Macies</t>
  </si>
  <si>
    <t>Stafide GOLD</t>
  </si>
  <si>
    <t>Total lot 8</t>
  </si>
  <si>
    <t>Valoarea totala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</si>
</sst>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(&quot;$&quot;* #,##0.00_);_(&quot;$&quot;* \(#,##0.00\);_(&quot;$&quot;* &quot;-&quot;??_);_(@_)"/>
    <numFmt numFmtId="178" formatCode="_ * #,##0_ ;_ * \-#,##0_ ;_ * &quot;-&quot;_ ;_ @_ "/>
    <numFmt numFmtId="179" formatCode="_(&quot;$&quot;* #,##0_);_(&quot;$&quot;* \(#,##0\);_(&quot;$&quot;* &quot;-&quot;_);_(@_)"/>
  </numFmts>
  <fonts count="32">
    <font>
      <sz val="10"/>
      <name val="Arial Cyr"/>
      <charset val="204"/>
    </font>
    <font>
      <sz val="8"/>
      <name val="Arial Cyr"/>
      <charset val="204"/>
    </font>
    <font>
      <sz val="10"/>
      <name val="Times New Roman"/>
      <charset val="204"/>
    </font>
    <font>
      <sz val="9"/>
      <name val="Times New Roman"/>
      <charset val="204"/>
    </font>
    <font>
      <sz val="10"/>
      <name val="Calibri"/>
      <charset val="204"/>
      <scheme val="minor"/>
    </font>
    <font>
      <b/>
      <sz val="12"/>
      <name val="Calibri"/>
      <charset val="204"/>
      <scheme val="minor"/>
    </font>
    <font>
      <sz val="10"/>
      <name val="Calibri"/>
      <charset val="204"/>
    </font>
    <font>
      <b/>
      <sz val="9"/>
      <name val="Times New Roman"/>
      <charset val="204"/>
    </font>
    <font>
      <sz val="9"/>
      <color indexed="8"/>
      <name val="Times New Roman"/>
      <charset val="204"/>
    </font>
    <font>
      <b/>
      <sz val="9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name val="宋体"/>
      <charset val="204"/>
    </font>
    <font>
      <sz val="10"/>
      <name val="宋体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17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3" borderId="19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22" applyNumberFormat="0" applyAlignment="0" applyProtection="0">
      <alignment vertical="center"/>
    </xf>
    <xf numFmtId="0" fontId="20" fillId="5" borderId="23" applyNumberFormat="0" applyAlignment="0" applyProtection="0">
      <alignment vertical="center"/>
    </xf>
    <xf numFmtId="0" fontId="21" fillId="5" borderId="22" applyNumberFormat="0" applyAlignment="0" applyProtection="0">
      <alignment vertical="center"/>
    </xf>
    <xf numFmtId="0" fontId="22" fillId="6" borderId="24" applyNumberFormat="0" applyAlignment="0" applyProtection="0">
      <alignment vertical="center"/>
    </xf>
    <xf numFmtId="0" fontId="23" fillId="0" borderId="25" applyNumberFormat="0" applyFill="0" applyAlignment="0" applyProtection="0">
      <alignment vertical="center"/>
    </xf>
    <xf numFmtId="0" fontId="24" fillId="0" borderId="26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0" borderId="2" xfId="0" applyFont="1" applyBorder="1" applyAlignment="1">
      <alignment horizontal="left" wrapText="1"/>
    </xf>
    <xf numFmtId="0" fontId="6" fillId="0" borderId="3" xfId="0" applyFont="1" applyBorder="1" applyAlignment="1">
      <alignment horizontal="left" wrapText="1"/>
    </xf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2" borderId="4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vertical="top" wrapText="1"/>
    </xf>
    <xf numFmtId="0" fontId="3" fillId="2" borderId="10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vertical="top" wrapText="1"/>
    </xf>
    <xf numFmtId="0" fontId="3" fillId="2" borderId="11" xfId="0" applyFont="1" applyFill="1" applyBorder="1"/>
    <xf numFmtId="0" fontId="3" fillId="2" borderId="12" xfId="0" applyFont="1" applyFill="1" applyBorder="1" applyAlignment="1">
      <alignment horizontal="center" vertical="top" wrapText="1"/>
    </xf>
    <xf numFmtId="0" fontId="3" fillId="2" borderId="13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top" wrapText="1"/>
    </xf>
    <xf numFmtId="0" fontId="3" fillId="2" borderId="15" xfId="0" applyFont="1" applyFill="1" applyBorder="1" applyAlignment="1">
      <alignment horizontal="center" vertical="top" wrapText="1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3" fillId="2" borderId="5" xfId="0" applyFont="1" applyFill="1" applyBorder="1"/>
    <xf numFmtId="0" fontId="3" fillId="2" borderId="8" xfId="0" applyFont="1" applyFill="1" applyBorder="1" applyAlignment="1">
      <alignment horizontal="center" vertical="center" wrapText="1"/>
    </xf>
    <xf numFmtId="4" fontId="8" fillId="2" borderId="8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wrapText="1"/>
    </xf>
    <xf numFmtId="0" fontId="7" fillId="2" borderId="7" xfId="0" applyFont="1" applyFill="1" applyBorder="1"/>
    <xf numFmtId="0" fontId="7" fillId="2" borderId="8" xfId="0" applyFont="1" applyFill="1" applyBorder="1" applyAlignment="1">
      <alignment horizontal="center" vertical="center" wrapText="1"/>
    </xf>
    <xf numFmtId="4" fontId="9" fillId="2" borderId="8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7"/>
  <sheetViews>
    <sheetView tabSelected="1" workbookViewId="0">
      <selection activeCell="Q25" sqref="Q25"/>
    </sheetView>
  </sheetViews>
  <sheetFormatPr defaultColWidth="9" defaultRowHeight="12.75"/>
  <cols>
    <col min="1" max="1" width="12.6666666666667" style="2" customWidth="1"/>
    <col min="2" max="2" width="46.5" style="2" customWidth="1"/>
    <col min="3" max="3" width="10.6666666666667" style="2" customWidth="1"/>
    <col min="4" max="4" width="9.66666666666667" style="2" customWidth="1"/>
    <col min="5" max="5" width="12.8333333333333" style="2" customWidth="1"/>
    <col min="6" max="6" width="13.6666666666667" style="2" customWidth="1"/>
    <col min="7" max="7" width="14.5" style="2" customWidth="1"/>
    <col min="8" max="8" width="15.6666666666667" style="2" customWidth="1"/>
    <col min="9" max="9" width="21.6666666666667" style="2" customWidth="1"/>
    <col min="10" max="10" width="10.6666666666667" style="2" customWidth="1"/>
    <col min="11" max="11" width="11.8333333333333" style="2" customWidth="1"/>
    <col min="12" max="16383" width="9" style="2"/>
  </cols>
  <sheetData>
    <row r="1" spans="1:11">
      <c r="A1" s="3"/>
      <c r="B1"/>
      <c r="C1"/>
      <c r="D1"/>
      <c r="E1"/>
      <c r="F1"/>
      <c r="G1"/>
      <c r="H1" s="4" t="s">
        <v>0</v>
      </c>
      <c r="I1" s="4"/>
      <c r="J1"/>
      <c r="K1"/>
    </row>
    <row r="2" spans="1:11">
      <c r="A2" s="5"/>
      <c r="B2" s="5"/>
      <c r="C2" s="5"/>
      <c r="D2" s="5"/>
      <c r="E2" s="5"/>
      <c r="F2" s="6"/>
      <c r="G2" s="6"/>
      <c r="H2" s="2" t="s">
        <v>1</v>
      </c>
      <c r="J2"/>
      <c r="K2"/>
    </row>
    <row r="3" ht="15.75" spans="1:11">
      <c r="A3" s="7" t="s">
        <v>2</v>
      </c>
      <c r="B3" s="5"/>
      <c r="C3" s="5"/>
      <c r="D3" s="5"/>
      <c r="E3" s="5"/>
      <c r="F3" s="6"/>
      <c r="G3" s="6"/>
      <c r="H3" s="6"/>
      <c r="I3" s="6"/>
      <c r="J3"/>
      <c r="K3"/>
    </row>
    <row r="4" ht="15" customHeight="1" spans="1:11">
      <c r="A4" s="5" t="s">
        <v>3</v>
      </c>
      <c r="B4" s="5"/>
      <c r="C4" s="5"/>
      <c r="D4" s="5"/>
      <c r="E4" s="5"/>
      <c r="F4" s="5"/>
      <c r="G4" s="5"/>
      <c r="H4" s="5"/>
      <c r="I4" s="6"/>
      <c r="J4"/>
      <c r="K4"/>
    </row>
    <row r="5" ht="9" customHeight="1" spans="1:11">
      <c r="A5" s="3"/>
      <c r="B5" s="6"/>
      <c r="C5" s="6"/>
      <c r="D5" s="6"/>
      <c r="E5" s="6"/>
      <c r="F5" s="6"/>
      <c r="G5" s="6"/>
      <c r="H5" s="6"/>
      <c r="I5" s="6"/>
      <c r="J5"/>
      <c r="K5"/>
    </row>
    <row r="6" ht="1" customHeight="1" spans="1:11">
      <c r="A6" s="3"/>
      <c r="B6" s="6"/>
      <c r="C6" s="6"/>
      <c r="D6" s="6"/>
      <c r="E6" s="6"/>
      <c r="F6" s="6"/>
      <c r="G6" s="6"/>
      <c r="H6" s="6"/>
      <c r="I6" s="6"/>
      <c r="J6"/>
      <c r="K6"/>
    </row>
    <row r="7" ht="6.95" hidden="1" customHeight="1" spans="1:11">
      <c r="A7" s="8" t="s">
        <v>4</v>
      </c>
      <c r="B7" s="9"/>
      <c r="C7" s="9"/>
      <c r="D7" s="9"/>
      <c r="E7" s="9"/>
      <c r="F7" s="9"/>
      <c r="G7" s="9"/>
      <c r="H7" s="9"/>
      <c r="I7" s="9"/>
      <c r="J7" s="9"/>
      <c r="K7" s="10"/>
    </row>
    <row r="8" spans="1:11">
      <c r="A8" s="11" t="s">
        <v>5</v>
      </c>
      <c r="B8" s="12"/>
      <c r="C8" s="12"/>
      <c r="D8" s="12"/>
      <c r="E8" s="12"/>
      <c r="F8" s="12"/>
      <c r="G8" s="12"/>
      <c r="H8" s="12"/>
      <c r="I8" s="12"/>
      <c r="J8" s="12"/>
      <c r="K8" s="13"/>
    </row>
    <row r="9" ht="19" customHeight="1" spans="1:11">
      <c r="A9" s="14" t="s">
        <v>6</v>
      </c>
      <c r="B9" s="15"/>
      <c r="C9" s="15"/>
      <c r="D9" s="15"/>
      <c r="E9" s="15"/>
      <c r="F9" s="15"/>
      <c r="G9" s="15"/>
      <c r="H9" s="15"/>
      <c r="I9" s="15"/>
      <c r="J9" s="15"/>
      <c r="K9" s="16"/>
    </row>
    <row r="10" spans="1:11">
      <c r="A10" s="17" t="s">
        <v>7</v>
      </c>
      <c r="B10" s="18" t="s">
        <v>8</v>
      </c>
      <c r="C10" s="18" t="s">
        <v>9</v>
      </c>
      <c r="D10" s="18" t="s">
        <v>10</v>
      </c>
      <c r="E10" s="18" t="s">
        <v>11</v>
      </c>
      <c r="F10" s="18" t="s">
        <v>12</v>
      </c>
      <c r="G10" s="18" t="s">
        <v>13</v>
      </c>
      <c r="H10" s="18" t="s">
        <v>14</v>
      </c>
      <c r="I10" s="19" t="s">
        <v>15</v>
      </c>
      <c r="J10" s="18" t="s">
        <v>16</v>
      </c>
      <c r="K10" s="18" t="s">
        <v>17</v>
      </c>
    </row>
    <row r="11" ht="24" customHeight="1" spans="1:11">
      <c r="A11" s="20"/>
      <c r="B11" s="21"/>
      <c r="C11" s="21"/>
      <c r="D11" s="21"/>
      <c r="E11" s="21"/>
      <c r="F11" s="21"/>
      <c r="G11" s="21"/>
      <c r="H11" s="21"/>
      <c r="I11" s="22"/>
      <c r="J11" s="21"/>
      <c r="K11" s="21"/>
    </row>
    <row r="12" ht="21" hidden="1" customHeight="1" spans="1:11">
      <c r="A12" s="23"/>
      <c r="B12" s="24"/>
      <c r="C12" s="24"/>
      <c r="D12" s="24"/>
      <c r="E12" s="24"/>
      <c r="F12" s="24"/>
      <c r="G12" s="24" t="s">
        <v>18</v>
      </c>
      <c r="H12" s="25"/>
      <c r="I12" s="26"/>
      <c r="J12" s="24"/>
      <c r="K12" s="27"/>
    </row>
    <row r="13" ht="13.5" hidden="1" customHeight="1" spans="1:11">
      <c r="A13" s="28">
        <v>1</v>
      </c>
      <c r="B13" s="29">
        <v>2</v>
      </c>
      <c r="C13" s="30">
        <v>3</v>
      </c>
      <c r="D13" s="31">
        <v>4</v>
      </c>
      <c r="E13" s="31">
        <v>5</v>
      </c>
      <c r="F13" s="31">
        <v>6</v>
      </c>
      <c r="G13" s="31">
        <v>7</v>
      </c>
      <c r="H13" s="31">
        <v>8</v>
      </c>
      <c r="I13" s="32">
        <v>9</v>
      </c>
      <c r="J13" s="33">
        <v>10</v>
      </c>
      <c r="K13" s="34"/>
    </row>
    <row r="14" ht="15" customHeight="1" spans="1:11">
      <c r="A14" s="21"/>
      <c r="B14" s="21" t="s">
        <v>19</v>
      </c>
      <c r="C14" s="21"/>
      <c r="D14" s="21"/>
      <c r="E14" s="21"/>
      <c r="F14" s="21"/>
      <c r="G14" s="21"/>
      <c r="H14" s="21"/>
      <c r="I14" s="21"/>
      <c r="J14" s="34"/>
      <c r="K14" s="34"/>
    </row>
    <row r="15" ht="15" customHeight="1" spans="1:11">
      <c r="A15" s="35" t="s">
        <v>20</v>
      </c>
      <c r="B15" s="36"/>
      <c r="C15" s="36"/>
      <c r="D15" s="36"/>
      <c r="E15" s="36"/>
      <c r="F15" s="36"/>
      <c r="G15" s="36"/>
      <c r="H15" s="36"/>
      <c r="I15" s="36"/>
      <c r="J15" s="37"/>
      <c r="K15" s="37"/>
    </row>
    <row r="16" ht="23" customHeight="1" spans="1:11">
      <c r="A16" s="38" t="s">
        <v>21</v>
      </c>
      <c r="B16" s="38" t="s">
        <v>22</v>
      </c>
      <c r="C16" s="38" t="s">
        <v>23</v>
      </c>
      <c r="D16" s="38">
        <v>624</v>
      </c>
      <c r="E16" s="39">
        <f>F16/(1+20/100)</f>
        <v>25.5166666666667</v>
      </c>
      <c r="F16" s="39">
        <v>30.62</v>
      </c>
      <c r="G16" s="39">
        <f>D16*E16</f>
        <v>15922.4</v>
      </c>
      <c r="H16" s="39">
        <f>D16*F16</f>
        <v>19106.88</v>
      </c>
      <c r="I16" s="40" t="s">
        <v>24</v>
      </c>
      <c r="J16" s="34"/>
      <c r="K16" s="34"/>
    </row>
    <row r="17" ht="20" customHeight="1" spans="1:11">
      <c r="A17" s="38" t="s">
        <v>21</v>
      </c>
      <c r="B17" s="38" t="s">
        <v>25</v>
      </c>
      <c r="C17" s="38" t="s">
        <v>23</v>
      </c>
      <c r="D17" s="38">
        <v>669</v>
      </c>
      <c r="E17" s="39">
        <f t="shared" ref="E17:E20" si="0">F17/(1+8/100)</f>
        <v>6.92592592592593</v>
      </c>
      <c r="F17" s="39">
        <v>7.48</v>
      </c>
      <c r="G17" s="39">
        <f t="shared" ref="G17:G33" si="1">D17*E17</f>
        <v>4633.44444444445</v>
      </c>
      <c r="H17" s="39">
        <f t="shared" ref="H17:H33" si="2">D17*F17</f>
        <v>5004.12</v>
      </c>
      <c r="I17" s="40" t="s">
        <v>24</v>
      </c>
      <c r="J17" s="34"/>
      <c r="K17" s="34"/>
    </row>
    <row r="18" ht="28" customHeight="1" spans="1:11">
      <c r="A18" s="38" t="s">
        <v>21</v>
      </c>
      <c r="B18" s="38" t="s">
        <v>26</v>
      </c>
      <c r="C18" s="38" t="s">
        <v>23</v>
      </c>
      <c r="D18" s="38">
        <v>1558</v>
      </c>
      <c r="E18" s="39">
        <f t="shared" si="0"/>
        <v>27.5925925925926</v>
      </c>
      <c r="F18" s="39">
        <v>29.8</v>
      </c>
      <c r="G18" s="39">
        <f t="shared" si="1"/>
        <v>42989.2592592593</v>
      </c>
      <c r="H18" s="39">
        <f t="shared" si="2"/>
        <v>46428.4</v>
      </c>
      <c r="I18" s="40" t="s">
        <v>24</v>
      </c>
      <c r="J18" s="34"/>
      <c r="K18" s="34"/>
    </row>
    <row r="19" ht="24" customHeight="1" spans="1:11">
      <c r="A19" s="38" t="s">
        <v>21</v>
      </c>
      <c r="B19" s="38" t="s">
        <v>27</v>
      </c>
      <c r="C19" s="38" t="s">
        <v>23</v>
      </c>
      <c r="D19" s="38">
        <v>149</v>
      </c>
      <c r="E19" s="39">
        <f t="shared" si="0"/>
        <v>6.92592592592593</v>
      </c>
      <c r="F19" s="39">
        <v>7.48</v>
      </c>
      <c r="G19" s="39">
        <f t="shared" si="1"/>
        <v>1031.96296296296</v>
      </c>
      <c r="H19" s="39">
        <f t="shared" si="2"/>
        <v>1114.52</v>
      </c>
      <c r="I19" s="40" t="s">
        <v>24</v>
      </c>
      <c r="J19" s="34"/>
      <c r="K19" s="34"/>
    </row>
    <row r="20" ht="25" customHeight="1" spans="1:11">
      <c r="A20" s="38" t="s">
        <v>21</v>
      </c>
      <c r="B20" s="38" t="s">
        <v>28</v>
      </c>
      <c r="C20" s="38" t="s">
        <v>23</v>
      </c>
      <c r="D20" s="38">
        <v>316</v>
      </c>
      <c r="E20" s="39">
        <f t="shared" si="0"/>
        <v>27.5925925925926</v>
      </c>
      <c r="F20" s="39">
        <v>29.8</v>
      </c>
      <c r="G20" s="39">
        <f t="shared" si="1"/>
        <v>8719.25925925926</v>
      </c>
      <c r="H20" s="39">
        <f t="shared" si="2"/>
        <v>9416.8</v>
      </c>
      <c r="I20" s="40" t="s">
        <v>24</v>
      </c>
      <c r="J20" s="34"/>
      <c r="K20" s="34"/>
    </row>
    <row r="21" ht="27" customHeight="1" spans="1:11">
      <c r="A21" s="38" t="s">
        <v>21</v>
      </c>
      <c r="B21" s="38" t="s">
        <v>29</v>
      </c>
      <c r="C21" s="38" t="s">
        <v>23</v>
      </c>
      <c r="D21" s="38">
        <v>778</v>
      </c>
      <c r="E21" s="39">
        <f t="shared" ref="E21:E33" si="3">F21/(1+8/100)</f>
        <v>17.2222222222222</v>
      </c>
      <c r="F21" s="39">
        <v>18.6</v>
      </c>
      <c r="G21" s="39">
        <f t="shared" si="1"/>
        <v>13398.8888888889</v>
      </c>
      <c r="H21" s="39">
        <f t="shared" si="2"/>
        <v>14470.8</v>
      </c>
      <c r="I21" s="40" t="s">
        <v>24</v>
      </c>
      <c r="J21" s="34"/>
      <c r="K21" s="34"/>
    </row>
    <row r="22" ht="23" customHeight="1" spans="1:11">
      <c r="A22" s="38" t="s">
        <v>21</v>
      </c>
      <c r="B22" s="38" t="s">
        <v>30</v>
      </c>
      <c r="C22" s="38" t="s">
        <v>23</v>
      </c>
      <c r="D22" s="38">
        <v>1279</v>
      </c>
      <c r="E22" s="39">
        <f t="shared" si="3"/>
        <v>18.3333333333333</v>
      </c>
      <c r="F22" s="39">
        <v>19.8</v>
      </c>
      <c r="G22" s="39">
        <f t="shared" si="1"/>
        <v>23448.3333333333</v>
      </c>
      <c r="H22" s="39">
        <f t="shared" si="2"/>
        <v>25324.2</v>
      </c>
      <c r="I22" s="40" t="s">
        <v>24</v>
      </c>
      <c r="J22" s="34"/>
      <c r="K22" s="34"/>
    </row>
    <row r="23" ht="21" customHeight="1" spans="1:11">
      <c r="A23" s="38" t="s">
        <v>21</v>
      </c>
      <c r="B23" s="38" t="s">
        <v>31</v>
      </c>
      <c r="C23" s="38" t="s">
        <v>23</v>
      </c>
      <c r="D23" s="38">
        <v>94.5</v>
      </c>
      <c r="E23" s="39">
        <f>F23/(1+20/100)</f>
        <v>40</v>
      </c>
      <c r="F23" s="39">
        <v>48</v>
      </c>
      <c r="G23" s="39">
        <f t="shared" si="1"/>
        <v>3780</v>
      </c>
      <c r="H23" s="39">
        <f t="shared" si="2"/>
        <v>4536</v>
      </c>
      <c r="I23" s="40" t="s">
        <v>24</v>
      </c>
      <c r="J23" s="34"/>
      <c r="K23" s="34"/>
    </row>
    <row r="24" ht="25" customHeight="1" spans="1:11">
      <c r="A24" s="38" t="s">
        <v>21</v>
      </c>
      <c r="B24" s="38" t="s">
        <v>32</v>
      </c>
      <c r="C24" s="38" t="s">
        <v>23</v>
      </c>
      <c r="D24" s="38">
        <v>5107</v>
      </c>
      <c r="E24" s="39">
        <f t="shared" si="3"/>
        <v>9.07407407407407</v>
      </c>
      <c r="F24" s="39">
        <v>9.8</v>
      </c>
      <c r="G24" s="39">
        <f t="shared" si="1"/>
        <v>46341.2962962963</v>
      </c>
      <c r="H24" s="39">
        <f t="shared" si="2"/>
        <v>50048.6</v>
      </c>
      <c r="I24" s="40" t="s">
        <v>24</v>
      </c>
      <c r="J24" s="34"/>
      <c r="K24" s="34"/>
    </row>
    <row r="25" ht="21" customHeight="1" spans="1:11">
      <c r="A25" s="38" t="s">
        <v>21</v>
      </c>
      <c r="B25" s="38" t="s">
        <v>33</v>
      </c>
      <c r="C25" s="38" t="s">
        <v>23</v>
      </c>
      <c r="D25" s="38">
        <v>196</v>
      </c>
      <c r="E25" s="39">
        <f t="shared" si="3"/>
        <v>6.87037037037037</v>
      </c>
      <c r="F25" s="39">
        <v>7.42</v>
      </c>
      <c r="G25" s="39">
        <f t="shared" si="1"/>
        <v>1346.59259259259</v>
      </c>
      <c r="H25" s="39">
        <f t="shared" si="2"/>
        <v>1454.32</v>
      </c>
      <c r="I25" s="40" t="s">
        <v>24</v>
      </c>
      <c r="J25" s="34"/>
      <c r="K25" s="34"/>
    </row>
    <row r="26" ht="29" customHeight="1" spans="1:11">
      <c r="A26" s="38" t="s">
        <v>21</v>
      </c>
      <c r="B26" s="38" t="s">
        <v>34</v>
      </c>
      <c r="C26" s="38" t="s">
        <v>23</v>
      </c>
      <c r="D26" s="38">
        <v>249</v>
      </c>
      <c r="E26" s="39">
        <f t="shared" si="3"/>
        <v>27.5925925925926</v>
      </c>
      <c r="F26" s="39">
        <v>29.8</v>
      </c>
      <c r="G26" s="39">
        <f t="shared" si="1"/>
        <v>6870.55555555556</v>
      </c>
      <c r="H26" s="39">
        <f t="shared" si="2"/>
        <v>7420.2</v>
      </c>
      <c r="I26" s="40" t="s">
        <v>24</v>
      </c>
      <c r="J26" s="34"/>
      <c r="K26" s="34"/>
    </row>
    <row r="27" ht="24" customHeight="1" spans="1:11">
      <c r="A27" s="38" t="s">
        <v>21</v>
      </c>
      <c r="B27" s="38" t="s">
        <v>35</v>
      </c>
      <c r="C27" s="38" t="s">
        <v>23</v>
      </c>
      <c r="D27" s="38">
        <v>348</v>
      </c>
      <c r="E27" s="39">
        <f t="shared" si="3"/>
        <v>57.4074074074074</v>
      </c>
      <c r="F27" s="39">
        <v>62</v>
      </c>
      <c r="G27" s="39">
        <f t="shared" si="1"/>
        <v>19977.7777777778</v>
      </c>
      <c r="H27" s="39">
        <f t="shared" si="2"/>
        <v>21576</v>
      </c>
      <c r="I27" s="40" t="s">
        <v>24</v>
      </c>
      <c r="J27" s="34"/>
      <c r="K27" s="34"/>
    </row>
    <row r="28" ht="24" customHeight="1" spans="1:11">
      <c r="A28" s="38" t="s">
        <v>21</v>
      </c>
      <c r="B28" s="38" t="s">
        <v>36</v>
      </c>
      <c r="C28" s="38" t="s">
        <v>23</v>
      </c>
      <c r="D28" s="38">
        <v>20</v>
      </c>
      <c r="E28" s="39">
        <f t="shared" si="3"/>
        <v>17.2222222222222</v>
      </c>
      <c r="F28" s="39">
        <v>18.6</v>
      </c>
      <c r="G28" s="39">
        <f t="shared" si="1"/>
        <v>344.444444444444</v>
      </c>
      <c r="H28" s="39">
        <f t="shared" si="2"/>
        <v>372</v>
      </c>
      <c r="I28" s="40" t="s">
        <v>24</v>
      </c>
      <c r="J28" s="34"/>
      <c r="K28" s="34"/>
    </row>
    <row r="29" ht="20" customHeight="1" spans="1:11">
      <c r="A29" s="38" t="s">
        <v>21</v>
      </c>
      <c r="B29" s="38" t="s">
        <v>37</v>
      </c>
      <c r="C29" s="38" t="s">
        <v>23</v>
      </c>
      <c r="D29" s="38">
        <v>182</v>
      </c>
      <c r="E29" s="39">
        <f t="shared" si="3"/>
        <v>5.94444444444444</v>
      </c>
      <c r="F29" s="39">
        <v>6.42</v>
      </c>
      <c r="G29" s="39">
        <f t="shared" si="1"/>
        <v>1081.88888888889</v>
      </c>
      <c r="H29" s="39">
        <f t="shared" si="2"/>
        <v>1168.44</v>
      </c>
      <c r="I29" s="40" t="s">
        <v>24</v>
      </c>
      <c r="J29" s="34"/>
      <c r="K29" s="34"/>
    </row>
    <row r="30" ht="25" customHeight="1" spans="1:11">
      <c r="A30" s="38" t="s">
        <v>38</v>
      </c>
      <c r="B30" s="38" t="s">
        <v>39</v>
      </c>
      <c r="C30" s="38" t="s">
        <v>23</v>
      </c>
      <c r="D30" s="38">
        <v>1</v>
      </c>
      <c r="E30" s="39">
        <f t="shared" si="3"/>
        <v>75.9259259259259</v>
      </c>
      <c r="F30" s="39">
        <v>82</v>
      </c>
      <c r="G30" s="39">
        <f t="shared" si="1"/>
        <v>75.9259259259259</v>
      </c>
      <c r="H30" s="39">
        <f t="shared" si="2"/>
        <v>82</v>
      </c>
      <c r="I30" s="40" t="s">
        <v>24</v>
      </c>
      <c r="J30" s="34"/>
      <c r="K30" s="34"/>
    </row>
    <row r="31" ht="26" customHeight="1" spans="1:11">
      <c r="A31" s="38" t="s">
        <v>21</v>
      </c>
      <c r="B31" s="38" t="s">
        <v>40</v>
      </c>
      <c r="C31" s="38" t="s">
        <v>23</v>
      </c>
      <c r="D31" s="38">
        <v>1021</v>
      </c>
      <c r="E31" s="39">
        <f>F31/(1+20/100)</f>
        <v>22.35</v>
      </c>
      <c r="F31" s="39">
        <v>26.82</v>
      </c>
      <c r="G31" s="39">
        <f t="shared" si="1"/>
        <v>22819.35</v>
      </c>
      <c r="H31" s="39">
        <f t="shared" si="2"/>
        <v>27383.22</v>
      </c>
      <c r="I31" s="40" t="s">
        <v>24</v>
      </c>
      <c r="J31" s="34"/>
      <c r="K31" s="34"/>
    </row>
    <row r="32" ht="26" customHeight="1" spans="1:11">
      <c r="A32" s="38" t="s">
        <v>21</v>
      </c>
      <c r="B32" s="38" t="s">
        <v>41</v>
      </c>
      <c r="C32" s="38" t="s">
        <v>23</v>
      </c>
      <c r="D32" s="38">
        <v>8</v>
      </c>
      <c r="E32" s="39">
        <f t="shared" si="3"/>
        <v>15.5555555555556</v>
      </c>
      <c r="F32" s="39">
        <v>16.8</v>
      </c>
      <c r="G32" s="39">
        <f t="shared" si="1"/>
        <v>124.444444444444</v>
      </c>
      <c r="H32" s="39">
        <f t="shared" si="2"/>
        <v>134.4</v>
      </c>
      <c r="I32" s="40" t="s">
        <v>24</v>
      </c>
      <c r="J32" s="34"/>
      <c r="K32" s="34"/>
    </row>
    <row r="33" ht="23" customHeight="1" spans="1:11">
      <c r="A33" s="38" t="s">
        <v>21</v>
      </c>
      <c r="B33" s="38" t="s">
        <v>42</v>
      </c>
      <c r="C33" s="38" t="s">
        <v>23</v>
      </c>
      <c r="D33" s="38">
        <v>4</v>
      </c>
      <c r="E33" s="39">
        <f t="shared" si="3"/>
        <v>57.4074074074074</v>
      </c>
      <c r="F33" s="39">
        <v>62</v>
      </c>
      <c r="G33" s="39">
        <f t="shared" si="1"/>
        <v>229.62962962963</v>
      </c>
      <c r="H33" s="39">
        <f t="shared" si="2"/>
        <v>248</v>
      </c>
      <c r="I33" s="40" t="s">
        <v>24</v>
      </c>
      <c r="J33" s="34"/>
      <c r="K33" s="34"/>
    </row>
    <row r="34" ht="24" customHeight="1" spans="1:11">
      <c r="A34" s="41"/>
      <c r="B34" s="42" t="s">
        <v>43</v>
      </c>
      <c r="C34" s="42"/>
      <c r="D34" s="42"/>
      <c r="E34" s="43" t="s">
        <v>44</v>
      </c>
      <c r="F34" s="43" t="s">
        <v>44</v>
      </c>
      <c r="G34" s="43">
        <f>G16+G17+G18+G19+G20+G21+G22+G23+G24+G25+G26+G27+G28+G29+G30+G31+G32+G33</f>
        <v>213135.453703704</v>
      </c>
      <c r="H34" s="43">
        <f>H16+H17+H18+H19+H20+H21+H22+H23+H24+H25+H26+H27+H28+H30+H29+H31+H32+H33</f>
        <v>235288.9</v>
      </c>
      <c r="I34" s="40"/>
      <c r="J34" s="34"/>
      <c r="K34" s="34"/>
    </row>
    <row r="35" ht="22" customHeight="1" spans="1:11">
      <c r="A35" s="44" t="s">
        <v>45</v>
      </c>
      <c r="B35" s="45"/>
      <c r="C35" s="45"/>
      <c r="D35" s="45"/>
      <c r="E35" s="45"/>
      <c r="F35" s="45"/>
      <c r="G35" s="45"/>
      <c r="H35" s="45"/>
      <c r="I35" s="46"/>
      <c r="J35" s="34"/>
      <c r="K35" s="34"/>
    </row>
    <row r="36" ht="21" customHeight="1" spans="1:11">
      <c r="A36" s="38" t="s">
        <v>21</v>
      </c>
      <c r="B36" s="38" t="s">
        <v>46</v>
      </c>
      <c r="C36" s="38" t="s">
        <v>23</v>
      </c>
      <c r="D36" s="38">
        <v>43</v>
      </c>
      <c r="E36" s="39">
        <f t="shared" ref="E36:E45" si="4">F36/(1+20/100)</f>
        <v>9</v>
      </c>
      <c r="F36" s="39">
        <v>10.8</v>
      </c>
      <c r="G36" s="39">
        <f>D36*E36</f>
        <v>387</v>
      </c>
      <c r="H36" s="39">
        <f>D36*F36</f>
        <v>464.4</v>
      </c>
      <c r="I36" s="40" t="s">
        <v>24</v>
      </c>
      <c r="J36" s="34"/>
      <c r="K36" s="34"/>
    </row>
    <row r="37" ht="21" customHeight="1" spans="1:11">
      <c r="A37" s="38" t="s">
        <v>21</v>
      </c>
      <c r="B37" s="38" t="s">
        <v>47</v>
      </c>
      <c r="C37" s="38" t="s">
        <v>23</v>
      </c>
      <c r="D37" s="38">
        <v>100</v>
      </c>
      <c r="E37" s="39">
        <f t="shared" si="4"/>
        <v>7.35</v>
      </c>
      <c r="F37" s="39">
        <v>8.82</v>
      </c>
      <c r="G37" s="39">
        <f t="shared" ref="G37:G46" si="5">D37*E37</f>
        <v>735</v>
      </c>
      <c r="H37" s="39">
        <f t="shared" ref="H37:H46" si="6">D37*F37</f>
        <v>882</v>
      </c>
      <c r="I37" s="40" t="s">
        <v>24</v>
      </c>
      <c r="J37" s="34"/>
      <c r="K37" s="34"/>
    </row>
    <row r="38" ht="20" customHeight="1" spans="1:11">
      <c r="A38" s="38" t="s">
        <v>21</v>
      </c>
      <c r="B38" s="38" t="s">
        <v>48</v>
      </c>
      <c r="C38" s="38" t="s">
        <v>23</v>
      </c>
      <c r="D38" s="38">
        <v>107</v>
      </c>
      <c r="E38" s="39">
        <f t="shared" si="4"/>
        <v>7.43333333333333</v>
      </c>
      <c r="F38" s="38">
        <v>8.92</v>
      </c>
      <c r="G38" s="39">
        <f t="shared" si="5"/>
        <v>795.366666666666</v>
      </c>
      <c r="H38" s="39">
        <f t="shared" si="6"/>
        <v>954.44</v>
      </c>
      <c r="I38" s="40" t="s">
        <v>24</v>
      </c>
      <c r="J38" s="34"/>
      <c r="K38" s="34"/>
    </row>
    <row r="39" ht="24" customHeight="1" spans="1:11">
      <c r="A39" s="38" t="s">
        <v>21</v>
      </c>
      <c r="B39" s="38" t="s">
        <v>49</v>
      </c>
      <c r="C39" s="38" t="s">
        <v>23</v>
      </c>
      <c r="D39" s="38">
        <v>17</v>
      </c>
      <c r="E39" s="39">
        <f t="shared" si="4"/>
        <v>13.1833333333333</v>
      </c>
      <c r="F39" s="38">
        <v>15.82</v>
      </c>
      <c r="G39" s="39">
        <f t="shared" si="5"/>
        <v>224.116666666666</v>
      </c>
      <c r="H39" s="39">
        <f t="shared" si="6"/>
        <v>268.94</v>
      </c>
      <c r="I39" s="40" t="s">
        <v>24</v>
      </c>
      <c r="J39" s="34"/>
      <c r="K39" s="34"/>
    </row>
    <row r="40" ht="18" customHeight="1" spans="1:11">
      <c r="A40" s="38" t="s">
        <v>21</v>
      </c>
      <c r="B40" s="38" t="s">
        <v>50</v>
      </c>
      <c r="C40" s="38" t="s">
        <v>23</v>
      </c>
      <c r="D40" s="38">
        <v>86.8</v>
      </c>
      <c r="E40" s="39">
        <f t="shared" si="4"/>
        <v>27.1833333333333</v>
      </c>
      <c r="F40" s="38">
        <v>32.62</v>
      </c>
      <c r="G40" s="39">
        <f t="shared" si="5"/>
        <v>2359.51333333333</v>
      </c>
      <c r="H40" s="39">
        <f t="shared" si="6"/>
        <v>2831.416</v>
      </c>
      <c r="I40" s="40" t="s">
        <v>24</v>
      </c>
      <c r="J40" s="34"/>
      <c r="K40" s="34"/>
    </row>
    <row r="41" ht="21" customHeight="1" spans="1:11">
      <c r="A41" s="38" t="s">
        <v>21</v>
      </c>
      <c r="B41" s="38" t="s">
        <v>51</v>
      </c>
      <c r="C41" s="38" t="s">
        <v>23</v>
      </c>
      <c r="D41" s="38">
        <v>108</v>
      </c>
      <c r="E41" s="39">
        <f t="shared" si="4"/>
        <v>12.2666666666667</v>
      </c>
      <c r="F41" s="38">
        <v>14.72</v>
      </c>
      <c r="G41" s="39">
        <f t="shared" si="5"/>
        <v>1324.8</v>
      </c>
      <c r="H41" s="39">
        <f t="shared" si="6"/>
        <v>1589.76</v>
      </c>
      <c r="I41" s="40" t="s">
        <v>24</v>
      </c>
      <c r="J41" s="34"/>
      <c r="K41" s="34"/>
    </row>
    <row r="42" ht="20" customHeight="1" spans="1:11">
      <c r="A42" s="38" t="s">
        <v>21</v>
      </c>
      <c r="B42" s="38" t="s">
        <v>52</v>
      </c>
      <c r="C42" s="38" t="s">
        <v>23</v>
      </c>
      <c r="D42" s="38">
        <v>101</v>
      </c>
      <c r="E42" s="39">
        <f t="shared" si="4"/>
        <v>14.0166666666667</v>
      </c>
      <c r="F42" s="38">
        <v>16.82</v>
      </c>
      <c r="G42" s="39">
        <f t="shared" si="5"/>
        <v>1415.68333333334</v>
      </c>
      <c r="H42" s="39">
        <f t="shared" si="6"/>
        <v>1698.82</v>
      </c>
      <c r="I42" s="40" t="s">
        <v>24</v>
      </c>
      <c r="J42" s="34"/>
      <c r="K42" s="34"/>
    </row>
    <row r="43" ht="22" customHeight="1" spans="1:11">
      <c r="A43" s="38" t="s">
        <v>21</v>
      </c>
      <c r="B43" s="38" t="s">
        <v>53</v>
      </c>
      <c r="C43" s="38" t="s">
        <v>23</v>
      </c>
      <c r="D43" s="38">
        <v>100</v>
      </c>
      <c r="E43" s="39">
        <f t="shared" si="4"/>
        <v>26.5166666666667</v>
      </c>
      <c r="F43" s="38">
        <v>31.82</v>
      </c>
      <c r="G43" s="39">
        <f t="shared" si="5"/>
        <v>2651.66666666667</v>
      </c>
      <c r="H43" s="39">
        <f t="shared" si="6"/>
        <v>3182</v>
      </c>
      <c r="I43" s="40" t="s">
        <v>24</v>
      </c>
      <c r="J43" s="34"/>
      <c r="K43" s="34"/>
    </row>
    <row r="44" ht="25" customHeight="1" spans="1:11">
      <c r="A44" s="38" t="s">
        <v>21</v>
      </c>
      <c r="B44" s="38" t="s">
        <v>54</v>
      </c>
      <c r="C44" s="38" t="s">
        <v>23</v>
      </c>
      <c r="D44" s="38">
        <v>146</v>
      </c>
      <c r="E44" s="39">
        <f t="shared" si="4"/>
        <v>13.9333333333333</v>
      </c>
      <c r="F44" s="38">
        <v>16.72</v>
      </c>
      <c r="G44" s="39">
        <f t="shared" si="5"/>
        <v>2034.26666666666</v>
      </c>
      <c r="H44" s="39">
        <f t="shared" si="6"/>
        <v>2441.12</v>
      </c>
      <c r="I44" s="40" t="s">
        <v>24</v>
      </c>
      <c r="J44" s="34"/>
      <c r="K44" s="38"/>
    </row>
    <row r="45" ht="20" customHeight="1" spans="1:11">
      <c r="A45" s="38" t="s">
        <v>21</v>
      </c>
      <c r="B45" s="38" t="s">
        <v>55</v>
      </c>
      <c r="C45" s="38" t="s">
        <v>23</v>
      </c>
      <c r="D45" s="38">
        <v>14</v>
      </c>
      <c r="E45" s="39">
        <f t="shared" si="4"/>
        <v>15.75</v>
      </c>
      <c r="F45" s="39">
        <v>18.9</v>
      </c>
      <c r="G45" s="39">
        <f t="shared" si="5"/>
        <v>220.5</v>
      </c>
      <c r="H45" s="39">
        <f t="shared" si="6"/>
        <v>264.6</v>
      </c>
      <c r="I45" s="40" t="s">
        <v>24</v>
      </c>
      <c r="J45" s="34"/>
      <c r="K45" s="38"/>
    </row>
    <row r="46" ht="24" customHeight="1" spans="1:11">
      <c r="A46" s="38" t="s">
        <v>21</v>
      </c>
      <c r="B46" s="38" t="s">
        <v>56</v>
      </c>
      <c r="C46" s="38" t="s">
        <v>23</v>
      </c>
      <c r="D46" s="38">
        <v>119</v>
      </c>
      <c r="E46" s="39">
        <f>F46/(1+8/100)</f>
        <v>7.24074074074074</v>
      </c>
      <c r="F46" s="39">
        <v>7.82</v>
      </c>
      <c r="G46" s="39">
        <f t="shared" si="5"/>
        <v>861.648148148148</v>
      </c>
      <c r="H46" s="39">
        <f t="shared" si="6"/>
        <v>930.58</v>
      </c>
      <c r="I46" s="40" t="s">
        <v>24</v>
      </c>
      <c r="J46" s="34"/>
      <c r="K46" s="38"/>
    </row>
    <row r="47" ht="22" customHeight="1" spans="1:11">
      <c r="A47" s="42"/>
      <c r="B47" s="42" t="s">
        <v>57</v>
      </c>
      <c r="C47" s="42"/>
      <c r="D47" s="42"/>
      <c r="E47" s="43"/>
      <c r="F47" s="43"/>
      <c r="G47" s="43">
        <f>G36+G37+G38+G39+G40+G41+G42+G43+G44+G45+G46</f>
        <v>13009.5614814815</v>
      </c>
      <c r="H47" s="43">
        <f>H36+H37+H38+H39+H40+H41+H42+H43+H44+H45+H46</f>
        <v>15508.076</v>
      </c>
      <c r="I47" s="40"/>
      <c r="J47" s="34"/>
      <c r="K47" s="38"/>
    </row>
    <row r="48" ht="23" customHeight="1" spans="1:11">
      <c r="A48" s="44" t="s">
        <v>58</v>
      </c>
      <c r="B48" s="45"/>
      <c r="C48" s="45"/>
      <c r="D48" s="45"/>
      <c r="E48" s="45"/>
      <c r="F48" s="45"/>
      <c r="G48" s="45"/>
      <c r="H48" s="45"/>
      <c r="I48" s="46"/>
      <c r="J48" s="34"/>
      <c r="K48" s="38"/>
    </row>
    <row r="49" ht="18" customHeight="1" spans="1:11">
      <c r="A49" s="38" t="s">
        <v>21</v>
      </c>
      <c r="B49" s="38" t="s">
        <v>59</v>
      </c>
      <c r="C49" s="38" t="s">
        <v>23</v>
      </c>
      <c r="D49" s="38">
        <v>15.3</v>
      </c>
      <c r="E49" s="39">
        <f t="shared" ref="E49:E51" si="7">F49/(1+20/100)</f>
        <v>102.5</v>
      </c>
      <c r="F49" s="38">
        <v>123</v>
      </c>
      <c r="G49" s="39">
        <f>D49*E49</f>
        <v>1568.25</v>
      </c>
      <c r="H49" s="39">
        <f>D49*F49</f>
        <v>1881.9</v>
      </c>
      <c r="I49" s="40" t="s">
        <v>24</v>
      </c>
      <c r="J49" s="38"/>
      <c r="K49" s="38"/>
    </row>
    <row r="50" ht="24" customHeight="1" spans="1:11">
      <c r="A50" s="38" t="s">
        <v>21</v>
      </c>
      <c r="B50" s="38" t="s">
        <v>60</v>
      </c>
      <c r="C50" s="38" t="s">
        <v>23</v>
      </c>
      <c r="D50" s="38">
        <v>64.3</v>
      </c>
      <c r="E50" s="39">
        <f t="shared" si="7"/>
        <v>131.666666666667</v>
      </c>
      <c r="F50" s="38">
        <v>158</v>
      </c>
      <c r="G50" s="39">
        <f t="shared" ref="G50:G57" si="8">D50*E50</f>
        <v>8466.16666666667</v>
      </c>
      <c r="H50" s="39">
        <f t="shared" ref="H50:H57" si="9">D50*F50</f>
        <v>10159.4</v>
      </c>
      <c r="I50" s="40" t="s">
        <v>24</v>
      </c>
      <c r="J50" s="34"/>
      <c r="K50" s="38"/>
    </row>
    <row r="51" ht="24" customHeight="1" spans="1:11">
      <c r="A51" s="38" t="s">
        <v>21</v>
      </c>
      <c r="B51" s="38" t="s">
        <v>61</v>
      </c>
      <c r="C51" s="38" t="s">
        <v>62</v>
      </c>
      <c r="D51" s="38">
        <v>11570</v>
      </c>
      <c r="E51" s="39">
        <f t="shared" si="7"/>
        <v>2.85</v>
      </c>
      <c r="F51" s="39">
        <v>3.42</v>
      </c>
      <c r="G51" s="39">
        <f t="shared" si="8"/>
        <v>32974.5</v>
      </c>
      <c r="H51" s="39">
        <f t="shared" si="9"/>
        <v>39569.4</v>
      </c>
      <c r="I51" s="40" t="s">
        <v>24</v>
      </c>
      <c r="J51" s="34"/>
      <c r="K51" s="38"/>
    </row>
    <row r="52" ht="24" customHeight="1" spans="1:11">
      <c r="A52" s="38" t="s">
        <v>21</v>
      </c>
      <c r="B52" s="38" t="s">
        <v>63</v>
      </c>
      <c r="C52" s="38" t="s">
        <v>23</v>
      </c>
      <c r="D52" s="38">
        <v>41</v>
      </c>
      <c r="E52" s="39">
        <f t="shared" ref="E52:E57" si="10">F52/(1+20/100)</f>
        <v>4.1</v>
      </c>
      <c r="F52" s="39">
        <v>4.92</v>
      </c>
      <c r="G52" s="39">
        <f t="shared" si="8"/>
        <v>168.1</v>
      </c>
      <c r="H52" s="39">
        <f t="shared" si="9"/>
        <v>201.72</v>
      </c>
      <c r="I52" s="40" t="s">
        <v>24</v>
      </c>
      <c r="J52" s="34"/>
      <c r="K52" s="38"/>
    </row>
    <row r="53" ht="23" customHeight="1" spans="1:11">
      <c r="A53" s="38" t="s">
        <v>21</v>
      </c>
      <c r="B53" s="38" t="s">
        <v>64</v>
      </c>
      <c r="C53" s="38" t="s">
        <v>65</v>
      </c>
      <c r="D53" s="38">
        <v>32</v>
      </c>
      <c r="E53" s="39">
        <f t="shared" si="10"/>
        <v>27.4333333333333</v>
      </c>
      <c r="F53" s="39">
        <v>32.92</v>
      </c>
      <c r="G53" s="39">
        <f t="shared" si="8"/>
        <v>877.866666666666</v>
      </c>
      <c r="H53" s="39">
        <f t="shared" si="9"/>
        <v>1053.44</v>
      </c>
      <c r="I53" s="40" t="s">
        <v>24</v>
      </c>
      <c r="J53" s="34"/>
      <c r="K53" s="38"/>
    </row>
    <row r="54" ht="22" customHeight="1" spans="1:11">
      <c r="A54" s="38" t="s">
        <v>21</v>
      </c>
      <c r="B54" s="38" t="s">
        <v>66</v>
      </c>
      <c r="C54" s="38" t="s">
        <v>65</v>
      </c>
      <c r="D54" s="38">
        <v>9.8</v>
      </c>
      <c r="E54" s="39">
        <v>24.85</v>
      </c>
      <c r="F54" s="39">
        <v>32.98</v>
      </c>
      <c r="G54" s="39">
        <f t="shared" si="8"/>
        <v>243.53</v>
      </c>
      <c r="H54" s="39">
        <f t="shared" si="9"/>
        <v>323.204</v>
      </c>
      <c r="I54" s="40" t="s">
        <v>24</v>
      </c>
      <c r="J54" s="34"/>
      <c r="K54" s="38"/>
    </row>
    <row r="55" ht="25" customHeight="1" spans="1:11">
      <c r="A55" s="38" t="s">
        <v>21</v>
      </c>
      <c r="B55" s="38" t="s">
        <v>67</v>
      </c>
      <c r="C55" s="38" t="s">
        <v>23</v>
      </c>
      <c r="D55" s="38">
        <v>292</v>
      </c>
      <c r="E55" s="39">
        <f>F55/(1+8/100)</f>
        <v>16.1296296296296</v>
      </c>
      <c r="F55" s="39">
        <v>17.42</v>
      </c>
      <c r="G55" s="39">
        <f t="shared" si="8"/>
        <v>4709.85185185184</v>
      </c>
      <c r="H55" s="39">
        <f t="shared" si="9"/>
        <v>5086.64</v>
      </c>
      <c r="I55" s="40" t="s">
        <v>24</v>
      </c>
      <c r="J55" s="34"/>
      <c r="K55" s="38"/>
    </row>
    <row r="56" ht="23" customHeight="1" spans="1:11">
      <c r="A56" s="38" t="s">
        <v>21</v>
      </c>
      <c r="B56" s="38" t="s">
        <v>68</v>
      </c>
      <c r="C56" s="38" t="s">
        <v>23</v>
      </c>
      <c r="D56" s="38">
        <v>6</v>
      </c>
      <c r="E56" s="39">
        <f t="shared" si="10"/>
        <v>6.84166666666667</v>
      </c>
      <c r="F56" s="38">
        <v>8.21</v>
      </c>
      <c r="G56" s="39">
        <f t="shared" si="8"/>
        <v>41.05</v>
      </c>
      <c r="H56" s="39">
        <f t="shared" si="9"/>
        <v>49.26</v>
      </c>
      <c r="I56" s="40" t="s">
        <v>24</v>
      </c>
      <c r="J56" s="34"/>
      <c r="K56" s="38"/>
    </row>
    <row r="57" ht="18" customHeight="1" spans="1:11">
      <c r="A57" s="38" t="s">
        <v>21</v>
      </c>
      <c r="B57" s="38" t="s">
        <v>69</v>
      </c>
      <c r="C57" s="38" t="s">
        <v>65</v>
      </c>
      <c r="D57" s="38">
        <v>731</v>
      </c>
      <c r="E57" s="39">
        <f t="shared" si="10"/>
        <v>13.0166666666667</v>
      </c>
      <c r="F57" s="38">
        <v>15.62</v>
      </c>
      <c r="G57" s="39">
        <f t="shared" si="8"/>
        <v>9515.18333333336</v>
      </c>
      <c r="H57" s="39">
        <f t="shared" si="9"/>
        <v>11418.22</v>
      </c>
      <c r="I57" s="40" t="s">
        <v>24</v>
      </c>
      <c r="J57" s="34"/>
      <c r="K57" s="34"/>
    </row>
    <row r="58" ht="18" customHeight="1" spans="1:11">
      <c r="A58" s="42"/>
      <c r="B58" s="42" t="s">
        <v>70</v>
      </c>
      <c r="C58" s="42"/>
      <c r="D58" s="42"/>
      <c r="E58" s="43"/>
      <c r="F58" s="43"/>
      <c r="G58" s="43">
        <f>G49+G50+G51+G52+G53+G54+G55+G56+G57</f>
        <v>58564.4985185185</v>
      </c>
      <c r="H58" s="43">
        <f>H49+H50+H51+H52+H53+H54+H55+H56+H57</f>
        <v>69743.184</v>
      </c>
      <c r="I58" s="47"/>
      <c r="J58" s="34"/>
      <c r="K58" s="34"/>
    </row>
    <row r="59" ht="23.25" customHeight="1" spans="1:11">
      <c r="A59" s="35" t="s">
        <v>71</v>
      </c>
      <c r="B59" s="36"/>
      <c r="C59" s="36"/>
      <c r="D59" s="36"/>
      <c r="E59" s="36"/>
      <c r="F59" s="36"/>
      <c r="G59" s="36"/>
      <c r="H59" s="36"/>
      <c r="I59" s="36"/>
      <c r="J59" s="34"/>
      <c r="K59" s="34"/>
    </row>
    <row r="60" ht="23.25" customHeight="1" spans="1:11">
      <c r="A60" s="38" t="s">
        <v>21</v>
      </c>
      <c r="B60" s="38" t="s">
        <v>72</v>
      </c>
      <c r="C60" s="38" t="s">
        <v>23</v>
      </c>
      <c r="D60" s="38">
        <v>2</v>
      </c>
      <c r="E60" s="39">
        <f t="shared" ref="E60:E65" si="11">F60/(1+20/100)</f>
        <v>90</v>
      </c>
      <c r="F60" s="38">
        <v>108</v>
      </c>
      <c r="G60" s="39">
        <f>D60*E60</f>
        <v>180</v>
      </c>
      <c r="H60" s="39">
        <f>D60*F60</f>
        <v>216</v>
      </c>
      <c r="I60" s="40" t="s">
        <v>24</v>
      </c>
      <c r="J60" s="34"/>
      <c r="K60" s="34"/>
    </row>
    <row r="61" ht="23.25" customHeight="1" spans="1:11">
      <c r="A61" s="38" t="s">
        <v>21</v>
      </c>
      <c r="B61" s="38" t="s">
        <v>73</v>
      </c>
      <c r="C61" s="38" t="s">
        <v>23</v>
      </c>
      <c r="D61" s="38">
        <v>0.5</v>
      </c>
      <c r="E61" s="39">
        <f t="shared" si="11"/>
        <v>24.8333333333333</v>
      </c>
      <c r="F61" s="38">
        <v>29.8</v>
      </c>
      <c r="G61" s="39">
        <f>D61*E61</f>
        <v>12.4166666666667</v>
      </c>
      <c r="H61" s="39">
        <f>D61*F61</f>
        <v>14.9</v>
      </c>
      <c r="I61" s="40" t="s">
        <v>24</v>
      </c>
      <c r="J61" s="34"/>
      <c r="K61" s="34"/>
    </row>
    <row r="62" ht="23.25" customHeight="1" spans="1:11">
      <c r="A62" s="38" t="s">
        <v>21</v>
      </c>
      <c r="B62" s="38" t="s">
        <v>74</v>
      </c>
      <c r="C62" s="38" t="s">
        <v>23</v>
      </c>
      <c r="D62" s="38">
        <v>13</v>
      </c>
      <c r="E62" s="39">
        <f t="shared" si="11"/>
        <v>49.8333333333333</v>
      </c>
      <c r="F62" s="38">
        <v>59.8</v>
      </c>
      <c r="G62" s="39">
        <f>D62*E62</f>
        <v>647.833333333333</v>
      </c>
      <c r="H62" s="39">
        <f>D62*F62</f>
        <v>777.4</v>
      </c>
      <c r="I62" s="40" t="s">
        <v>24</v>
      </c>
      <c r="J62" s="34"/>
      <c r="K62" s="34"/>
    </row>
    <row r="63" ht="23.25" customHeight="1" spans="1:11">
      <c r="A63" s="38" t="s">
        <v>21</v>
      </c>
      <c r="B63" s="38" t="s">
        <v>75</v>
      </c>
      <c r="C63" s="38" t="s">
        <v>23</v>
      </c>
      <c r="D63" s="38">
        <v>353</v>
      </c>
      <c r="E63" s="39">
        <f t="shared" si="11"/>
        <v>176.666666666667</v>
      </c>
      <c r="F63" s="38">
        <v>212</v>
      </c>
      <c r="G63" s="39">
        <f>D63*E63</f>
        <v>62363.3333333335</v>
      </c>
      <c r="H63" s="39">
        <f>D63*F63</f>
        <v>74836</v>
      </c>
      <c r="I63" s="40" t="s">
        <v>24</v>
      </c>
      <c r="J63" s="34"/>
      <c r="K63" s="34"/>
    </row>
    <row r="64" ht="23.25" customHeight="1" spans="1:11">
      <c r="A64" s="38" t="s">
        <v>21</v>
      </c>
      <c r="B64" s="38" t="s">
        <v>76</v>
      </c>
      <c r="C64" s="38" t="s">
        <v>23</v>
      </c>
      <c r="D64" s="38">
        <v>81</v>
      </c>
      <c r="E64" s="39">
        <f t="shared" si="11"/>
        <v>43.3333333333333</v>
      </c>
      <c r="F64" s="38">
        <v>52</v>
      </c>
      <c r="G64" s="39">
        <f>D64*E64</f>
        <v>3510</v>
      </c>
      <c r="H64" s="39">
        <f>D64*F64</f>
        <v>4212</v>
      </c>
      <c r="I64" s="40" t="s">
        <v>24</v>
      </c>
      <c r="J64" s="34"/>
      <c r="K64" s="34"/>
    </row>
    <row r="65" ht="23.25" customHeight="1" spans="1:11">
      <c r="A65" s="38" t="s">
        <v>21</v>
      </c>
      <c r="B65" s="38" t="s">
        <v>77</v>
      </c>
      <c r="C65" s="38" t="s">
        <v>23</v>
      </c>
      <c r="D65" s="38">
        <v>48</v>
      </c>
      <c r="E65" s="39">
        <f t="shared" si="11"/>
        <v>68.3333333333333</v>
      </c>
      <c r="F65" s="38">
        <v>82</v>
      </c>
      <c r="G65" s="39">
        <f>D65*E65</f>
        <v>3280</v>
      </c>
      <c r="H65" s="39">
        <f>D65*F65</f>
        <v>3936</v>
      </c>
      <c r="I65" s="40" t="s">
        <v>24</v>
      </c>
      <c r="J65" s="34"/>
      <c r="K65" s="34"/>
    </row>
    <row r="66" ht="21.75" customHeight="1" spans="1:11">
      <c r="A66" s="41"/>
      <c r="B66" s="42" t="s">
        <v>78</v>
      </c>
      <c r="C66" s="42"/>
      <c r="D66" s="42"/>
      <c r="E66" s="43" t="s">
        <v>44</v>
      </c>
      <c r="F66" s="43" t="s">
        <v>44</v>
      </c>
      <c r="G66" s="43">
        <f>G60+G61+G62+G63+G64+G65</f>
        <v>69993.5833333334</v>
      </c>
      <c r="H66" s="43">
        <f>H60+H61+H62+H63+H64+H65</f>
        <v>83992.3</v>
      </c>
      <c r="I66" s="40"/>
      <c r="J66" s="34"/>
      <c r="K66" s="34"/>
    </row>
    <row r="67" ht="21.75" customHeight="1" spans="1:11">
      <c r="A67" s="42"/>
      <c r="B67" s="42" t="s">
        <v>79</v>
      </c>
      <c r="C67" s="42"/>
      <c r="D67" s="42"/>
      <c r="E67" s="43" t="s">
        <v>44</v>
      </c>
      <c r="F67" s="43" t="s">
        <v>44</v>
      </c>
      <c r="G67" s="43">
        <f>G34+G47+G58+G66</f>
        <v>354703.097037037</v>
      </c>
      <c r="H67" s="43">
        <f>H34+H47+H58+H66</f>
        <v>404532.46</v>
      </c>
      <c r="I67" s="40"/>
      <c r="J67" s="34"/>
      <c r="K67" s="34"/>
    </row>
    <row r="68" ht="21.75" customHeight="1" spans="1:11">
      <c r="A68" s="3"/>
      <c r="B68"/>
      <c r="C68"/>
      <c r="D68"/>
      <c r="E68"/>
      <c r="F68"/>
      <c r="G68"/>
      <c r="H68"/>
      <c r="I68"/>
      <c r="J68"/>
      <c r="K68"/>
    </row>
    <row r="69" ht="21.75" customHeight="1" spans="1:11">
      <c r="A69" s="3"/>
      <c r="B69"/>
      <c r="C69"/>
      <c r="D69"/>
      <c r="E69"/>
      <c r="F69"/>
      <c r="G69"/>
      <c r="H69"/>
      <c r="I69"/>
      <c r="J69"/>
      <c r="K69"/>
    </row>
    <row r="70" ht="21.75" customHeight="1" spans="1:11">
      <c r="A70" s="3"/>
      <c r="B70"/>
      <c r="C70"/>
      <c r="D70"/>
      <c r="E70"/>
      <c r="F70"/>
      <c r="G70"/>
      <c r="H70"/>
      <c r="I70"/>
      <c r="J70"/>
      <c r="K70"/>
    </row>
    <row r="71" ht="21.75" customHeight="1"/>
    <row r="72" ht="21.75" customHeight="1"/>
    <row r="73" ht="21.75" customHeight="1"/>
    <row r="74" ht="21.75" customHeight="1"/>
    <row r="75" ht="21.75" customHeight="1"/>
    <row r="76" ht="21.75" customHeight="1"/>
    <row r="77" ht="24.95" customHeight="1"/>
  </sheetData>
  <mergeCells count="21">
    <mergeCell ref="A2:E2"/>
    <mergeCell ref="A3:E3"/>
    <mergeCell ref="A4:H4"/>
    <mergeCell ref="A7:K7"/>
    <mergeCell ref="A8:K8"/>
    <mergeCell ref="A9:K9"/>
    <mergeCell ref="A15:I15"/>
    <mergeCell ref="A35:I35"/>
    <mergeCell ref="A48:I48"/>
    <mergeCell ref="A59:I59"/>
    <mergeCell ref="A10:A11"/>
    <mergeCell ref="B10:B12"/>
    <mergeCell ref="C10:C12"/>
    <mergeCell ref="D10:D12"/>
    <mergeCell ref="E10:E12"/>
    <mergeCell ref="F10:F12"/>
    <mergeCell ref="G10:G11"/>
    <mergeCell ref="H10:H11"/>
    <mergeCell ref="I10:I11"/>
    <mergeCell ref="J10:J12"/>
    <mergeCell ref="K10:K12"/>
  </mergeCells>
  <pageMargins left="0.15625" right="0.15625" top="0.590277777777778" bottom="0.196527777777778" header="0.511805555555556" footer="0.511805555555556"/>
  <pageSetup paperSize="9" scale="80" fitToHeight="3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21" sqref="I21"/>
    </sheetView>
  </sheetViews>
  <sheetFormatPr defaultColWidth="9" defaultRowHeight="11.25"/>
  <cols>
    <col min="1" max="1" width="1.28888888888889" style="1" customWidth="1"/>
    <col min="2" max="16384" width="9" style="1"/>
  </cols>
  <sheetData/>
  <pageMargins left="0.75" right="0.75" top="1" bottom="1" header="0.5" footer="0.5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2.75"/>
  <sheetData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MoBIL GROUP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delmixprimsrl</cp:lastModifiedBy>
  <dcterms:created xsi:type="dcterms:W3CDTF">2012-11-28T12:43:00Z</dcterms:created>
  <cp:lastPrinted>2023-05-02T06:47:00Z</cp:lastPrinted>
  <dcterms:modified xsi:type="dcterms:W3CDTF">2026-07-20T09:14:31Z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1049-12.1.0.27458</vt:lpwstr>
  </property>
  <property fmtid="{D5CDD505-2E9C-101B-9397-08002B2CF9AE}" pid="3" name="ICV">
    <vt:lpwstr>E90CDD780A7748F8A4AF9C03FC52BD13_13</vt:lpwstr>
  </property>
  <property fmtid="{D5CDD505-2E9C-101B-9397-08002B2CF9AE}" pid="4" name="CalculationRule">
    <vt:i4>0</vt:i4>
  </property>
</Properties>
</file>