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65416" yWindow="65416" windowWidth="29040" windowHeight="15840" tabRatio="500" firstSheet="1" activeTab="1"/>
  </bookViews>
  <sheets>
    <sheet name="General" sheetId="1" state="hidden" r:id="rId1"/>
    <sheet name="anexa 2" sheetId="11" r:id="rId2"/>
    <sheet name="Varlaam" sheetId="3" state="hidden" r:id="rId3"/>
    <sheet name="Sf.Vineri-1" sheetId="4" state="hidden" r:id="rId4"/>
    <sheet name="Madan" sheetId="5" state="hidden" r:id="rId5"/>
    <sheet name="Tighina" sheetId="6" state="hidden" r:id="rId6"/>
    <sheet name="Vieru" sheetId="7" state="hidden" r:id="rId7"/>
    <sheet name="Sf.Vineri-2" sheetId="8" state="hidden" r:id="rId8"/>
    <sheet name="Stefan cel Mare" sheetId="9" state="hidden" r:id="rId9"/>
    <sheet name="Лист4" sheetId="10" state="hidden" r:id="rId10"/>
  </sheets>
  <definedNames>
    <definedName name="_xlnm.Print_Area" localSheetId="1">'anexa 2'!$A$1:$K$50</definedName>
    <definedName name="_xlnm.Print_Area" localSheetId="0">'General'!$B$1:$I$61</definedName>
  </definedNames>
  <calcPr calcId="191029"/>
  <extLst/>
</workbook>
</file>

<file path=xl/sharedStrings.xml><?xml version="1.0" encoding="utf-8"?>
<sst xmlns="http://schemas.openxmlformats.org/spreadsheetml/2006/main" count="682" uniqueCount="183">
  <si>
    <t>Anexa la  Devizul de  cheltuieli  nr.2</t>
  </si>
  <si>
    <t>INVESTITOR</t>
  </si>
  <si>
    <t>"TERMOELECTRICA”  S.A.</t>
  </si>
  <si>
    <t>ANTREPRENOR</t>
  </si>
  <si>
    <t xml:space="preserve">"GEOGRIM” S.R.L.  </t>
  </si>
  <si>
    <t>Obiect</t>
  </si>
  <si>
    <t>Rețele termice or.Chisinău</t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</si>
  <si>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A-G-I,  p.1.  Supliment-1. Tab. A-D-I, p.17,21,22,24,  tab. B-D-I, p.13</t>
    </r>
  </si>
  <si>
    <t>Contract</t>
  </si>
  <si>
    <t>nr.2021-270  din  12.08.2021</t>
  </si>
  <si>
    <t xml:space="preserve">Deviz de cheltuieli general  </t>
  </si>
  <si>
    <t>Ridicări topografice de executare şi proiectare a rețelelor termice</t>
  </si>
  <si>
    <r>
      <rPr>
        <b/>
        <sz val="11"/>
        <rFont val="Times New Roman"/>
        <family val="1"/>
      </rPr>
      <t>NCM  L.02.12.1-2018,</t>
    </r>
    <r>
      <rPr>
        <sz val="11"/>
        <rFont val="Times New Roman"/>
        <family val="1"/>
      </rPr>
      <t xml:space="preserve"> tabelele  nr.1, 4, 31, 33, 41, 58, 67</t>
    </r>
  </si>
  <si>
    <t>Nr.</t>
  </si>
  <si>
    <t>Denumirea serviciilor</t>
  </si>
  <si>
    <t>Un.măsură</t>
  </si>
  <si>
    <t xml:space="preserve">Volumul  </t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</si>
  <si>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fără  TVA</t>
    </r>
  </si>
  <si>
    <r>
      <rPr>
        <b/>
        <sz val="12"/>
        <rFont val="Times New Roman"/>
        <family val="1"/>
      </rPr>
      <t>Suma, l</t>
    </r>
    <r>
      <rPr>
        <b/>
        <sz val="10"/>
        <rFont val="Times New Roman"/>
        <family val="1"/>
      </rPr>
      <t>ei  cu   TVA</t>
    </r>
  </si>
  <si>
    <t>Ridicare topografică de executare a rețelei termice din 
str. Mitropolit  Varlam,58</t>
  </si>
  <si>
    <t>punct,  cămin de  vizitare</t>
  </si>
  <si>
    <t>Ridicare topografică de executare a rețelei termice din 
bd. Dacia,55/1</t>
  </si>
  <si>
    <t>Ridicare topografică de executare a rețelei termice din 
str. Sf. Vineri, 7</t>
  </si>
  <si>
    <t>Ridicare topografică pentru proiectarea rețelei termice din str. Sf. Vineri, 7</t>
  </si>
  <si>
    <r>
      <rPr>
        <sz val="10"/>
        <rFont val="Times New Roman"/>
        <family val="1"/>
      </rPr>
      <t>ha,   1 dm</t>
    </r>
    <r>
      <rPr>
        <sz val="10"/>
        <rFont val="Calibri"/>
        <family val="2"/>
      </rPr>
      <t>²</t>
    </r>
    <r>
      <rPr>
        <sz val="9.3"/>
        <rFont val="Times New Roman"/>
        <family val="1"/>
      </rPr>
      <t xml:space="preserve">  de plan</t>
    </r>
  </si>
  <si>
    <r>
      <rPr>
        <sz val="10"/>
        <rFont val="Times New Roman"/>
        <family val="1"/>
      </rPr>
      <t>0,6 ha;            2 dm</t>
    </r>
    <r>
      <rPr>
        <sz val="10"/>
        <rFont val="Calibri"/>
        <family val="2"/>
      </rPr>
      <t>²</t>
    </r>
  </si>
  <si>
    <t>Ridicare topografică pentru proiectarea rețelei termice din str.G. Madan, 83</t>
  </si>
  <si>
    <r>
      <rPr>
        <sz val="10"/>
        <rFont val="Times New Roman"/>
        <family val="1"/>
      </rPr>
      <t>1,8 ha;           3,8 dm</t>
    </r>
    <r>
      <rPr>
        <sz val="10"/>
        <rFont val="Calibri"/>
        <family val="2"/>
      </rPr>
      <t>²</t>
    </r>
  </si>
  <si>
    <t>Ridicare topografică pentru proiectarea rețelei termice din str. Tighina, 24</t>
  </si>
  <si>
    <r>
      <rPr>
        <sz val="10"/>
        <rFont val="Times New Roman"/>
        <family val="1"/>
      </rPr>
      <t>0,5 ha;            2 dm</t>
    </r>
    <r>
      <rPr>
        <sz val="10"/>
        <rFont val="Calibri"/>
        <family val="2"/>
      </rPr>
      <t>²</t>
    </r>
  </si>
  <si>
    <t>Ridicare topografică pentru proiectarea rețelei termice din str. G. Vieru, 21/4</t>
  </si>
  <si>
    <r>
      <rPr>
        <sz val="10"/>
        <rFont val="Times New Roman"/>
        <family val="1"/>
      </rPr>
      <t>0,64 ha;            2 dm</t>
    </r>
    <r>
      <rPr>
        <sz val="10"/>
        <rFont val="Calibri"/>
        <family val="2"/>
      </rPr>
      <t>²</t>
    </r>
  </si>
  <si>
    <t>Ridicare topografică pentru proiectarea rețelei termice din or.Gratiești, str. Ştefan cel Mare,17</t>
  </si>
  <si>
    <t>Total fără  TVA</t>
  </si>
  <si>
    <t>TVA</t>
  </si>
  <si>
    <t>Total  cu  TVA</t>
  </si>
  <si>
    <t xml:space="preserve">Întocmit :    ____________   </t>
  </si>
  <si>
    <t>Verificat:    ____________     Inginer cat.I   Elena   Denisenco</t>
  </si>
  <si>
    <t xml:space="preserve">Aprobat </t>
  </si>
  <si>
    <t>Aprobat</t>
  </si>
  <si>
    <t>Director ”Geogrim” SRL</t>
  </si>
  <si>
    <t>Director General  Interimar ”Termoelectrica” SA</t>
  </si>
  <si>
    <t>__________________ Olga  Grimberg</t>
  </si>
  <si>
    <t>_________________  Vasile  LEU</t>
  </si>
  <si>
    <t>Coordonat:</t>
  </si>
  <si>
    <t xml:space="preserve">Director    Tehnic </t>
  </si>
  <si>
    <t>_________________</t>
  </si>
  <si>
    <t xml:space="preserve">Alexandru   Lupan </t>
  </si>
  <si>
    <t>Director    Tehnic -adj.</t>
  </si>
  <si>
    <t>Andrei   Vîrlan</t>
  </si>
  <si>
    <t>Șef SPOM</t>
  </si>
  <si>
    <t>Tatiana Bugaian</t>
  </si>
  <si>
    <t>Șef -adj. SPOM</t>
  </si>
  <si>
    <t>Veaceslav  Helbeti</t>
  </si>
  <si>
    <t>Șef   Secția Proiectare</t>
  </si>
  <si>
    <t>Alexandr  Gherșun</t>
  </si>
  <si>
    <t>Inginer -economist -coordonator  SA</t>
  </si>
  <si>
    <t xml:space="preserve">Svetlana  Grecihina </t>
  </si>
  <si>
    <t>Inginer  cat.I SPOM</t>
  </si>
  <si>
    <t>Natalia   Mutaf</t>
  </si>
  <si>
    <t>Inginer  cat.II  SPOM</t>
  </si>
  <si>
    <t xml:space="preserve">Marcel  Condrea </t>
  </si>
  <si>
    <t>Valerii  Vozian</t>
  </si>
  <si>
    <t>Inginer  cat.II SPOM</t>
  </si>
  <si>
    <t>Nicolai  Borodco</t>
  </si>
  <si>
    <t xml:space="preserve"> Lista serviciilor pentru elaborarea ridicării topografice de proiect cu suprafața 0,5-1,0ha.</t>
  </si>
  <si>
    <t>Denumirea  lucrărilor</t>
  </si>
  <si>
    <t>Poziția</t>
  </si>
  <si>
    <t>Categoria de  complrxitate</t>
  </si>
  <si>
    <t>Costul unei  unități</t>
  </si>
  <si>
    <t>K conform noteleor de tab.</t>
  </si>
  <si>
    <t>K totale</t>
  </si>
  <si>
    <t xml:space="preserve">Volu-mul  </t>
  </si>
  <si>
    <t xml:space="preserve">Valoarea </t>
  </si>
  <si>
    <t>Executarea drumurilor cu teodolit</t>
  </si>
  <si>
    <t>Tab. 41§1</t>
  </si>
  <si>
    <t>km</t>
  </si>
  <si>
    <t>II</t>
  </si>
  <si>
    <t>Executarea drumurilor de nivelment tehnic</t>
  </si>
  <si>
    <t>Tab. 41§3</t>
  </si>
  <si>
    <t>ha</t>
  </si>
  <si>
    <t>III</t>
  </si>
  <si>
    <t>Total</t>
  </si>
  <si>
    <r>
      <rPr>
        <b/>
        <sz val="12"/>
        <rFont val="Times New Roman"/>
        <family val="1"/>
      </rPr>
      <t xml:space="preserve">Total </t>
    </r>
    <r>
      <rPr>
        <sz val="12"/>
        <rFont val="Times New Roman"/>
        <family val="1"/>
      </rPr>
      <t>(fără  deplasare)   cu  k=0,85</t>
    </r>
  </si>
  <si>
    <t>nota  3.11</t>
  </si>
  <si>
    <t>Desenarea cartografică a planului la scara           1: 500</t>
  </si>
  <si>
    <t>dm2</t>
  </si>
  <si>
    <t>Lucrări de  cartografie  cu  întocmirea  planurilor  pe  suport cu  hîrtie și  digital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</si>
  <si>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  <r>
      <rPr>
        <sz val="11"/>
        <rFont val="Times New Roman"/>
        <family val="1"/>
      </rPr>
      <t>, nota 3.12 d</t>
    </r>
  </si>
  <si>
    <t>Transport  intern</t>
  </si>
  <si>
    <r>
      <rPr>
        <sz val="11"/>
        <rFont val="Times New Roman"/>
        <family val="1"/>
      </rPr>
      <t xml:space="preserve">Organizarea  și  lichidarea  lucrărilor  </t>
    </r>
    <r>
      <rPr>
        <i/>
        <sz val="9"/>
        <rFont val="Times New Roman"/>
        <family val="1"/>
      </rPr>
      <t xml:space="preserve"> (de la suma  Total  cu k=0,85 +transport intern)</t>
    </r>
  </si>
  <si>
    <t>punct 3.10</t>
  </si>
  <si>
    <t>≤30000</t>
  </si>
  <si>
    <t>Total  fără  beneficiu</t>
  </si>
  <si>
    <t>Beneficiu</t>
  </si>
  <si>
    <t xml:space="preserve">Total 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</si>
  <si>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"TERMOELECTRICA”  SA</t>
    </r>
  </si>
  <si>
    <r>
      <rPr>
        <sz val="12"/>
        <color rgb="FF000000"/>
        <rFont val="Times New Roman"/>
        <family val="1"/>
      </rPr>
      <t>ANTREPRENOR      "</t>
    </r>
    <r>
      <rPr>
        <b/>
        <sz val="12"/>
        <color rgb="FF000000"/>
        <rFont val="Times New Roman"/>
        <family val="1"/>
      </rPr>
      <t xml:space="preserve">GEOGRIM” SRL  </t>
    </r>
  </si>
  <si>
    <r>
      <rPr>
        <sz val="12"/>
        <rFont val="Times New Roman"/>
        <family val="1"/>
      </rPr>
      <t xml:space="preserve">Obiect                      </t>
    </r>
    <r>
      <rPr>
        <b/>
        <sz val="12"/>
        <rFont val="Times New Roman"/>
        <family val="1"/>
      </rPr>
      <t>Rețele  termice  str.  Mitropolit   Varlam, 58</t>
    </r>
  </si>
  <si>
    <r>
      <rPr>
        <sz val="12"/>
        <color rgb="FF000000"/>
        <rFont val="Times New Roman"/>
        <family val="1"/>
      </rPr>
      <t xml:space="preserve">Contract                   </t>
    </r>
    <r>
      <rPr>
        <b/>
        <sz val="12"/>
        <color rgb="FF000000"/>
        <rFont val="Times New Roman"/>
        <family val="1"/>
      </rPr>
      <t>nr.2021-270  din  12.08.2021</t>
    </r>
  </si>
  <si>
    <t xml:space="preserve">Deviz de cheltuieli  nr.1 </t>
  </si>
  <si>
    <t>Ridicare topografică de executare a rețelei termice din str. Mitropolit  Varlaam, 58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</si>
  <si>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nr.1, 4, 31, 58, 67</t>
    </r>
  </si>
  <si>
    <t>Ridicare construcțiilor  subterane</t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</si>
  <si>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</t>
    </r>
    <r>
      <rPr>
        <sz val="11"/>
        <rFont val="Times New Roman"/>
        <family val="1"/>
      </rPr>
      <t>1, nota 3</t>
    </r>
  </si>
  <si>
    <t>Nivelmentul  construcțiilor subterane</t>
  </si>
  <si>
    <r>
      <rPr>
        <sz val="11"/>
        <rFont val="Times New Roman"/>
        <family val="1"/>
      </rPr>
      <t xml:space="preserve">tab.31, </t>
    </r>
    <r>
      <rPr>
        <sz val="11"/>
        <rFont val="Calibri"/>
        <family val="2"/>
      </rPr>
      <t>§3</t>
    </r>
    <r>
      <rPr>
        <sz val="11"/>
        <rFont val="Times New Roman"/>
        <family val="1"/>
      </rPr>
      <t>, nota 3</t>
    </r>
  </si>
  <si>
    <t>Întocmirea  descrierii construcții  subterane</t>
  </si>
  <si>
    <r>
      <rPr>
        <sz val="11"/>
        <rFont val="Times New Roman"/>
        <family val="1"/>
      </rPr>
      <t xml:space="preserve">tab.33, </t>
    </r>
    <r>
      <rPr>
        <sz val="11"/>
        <rFont val="Calibri"/>
        <family val="2"/>
      </rPr>
      <t>§1</t>
    </r>
  </si>
  <si>
    <t>Întocmirea  planurilor  de  comunicații</t>
  </si>
  <si>
    <r>
      <rPr>
        <sz val="11"/>
        <rFont val="Times New Roman"/>
        <family val="1"/>
      </rPr>
      <t xml:space="preserve">tab.67, </t>
    </r>
    <r>
      <rPr>
        <sz val="11"/>
        <rFont val="Calibri"/>
        <family val="2"/>
      </rPr>
      <t>§2</t>
    </r>
  </si>
  <si>
    <t>Desenarea  cartografică  a  planul ui la  scara   1: 500</t>
  </si>
  <si>
    <r>
      <rPr>
        <sz val="11"/>
        <rFont val="Times New Roman"/>
        <family val="1"/>
      </rPr>
      <t xml:space="preserve">tab.58, </t>
    </r>
    <r>
      <rPr>
        <sz val="11"/>
        <rFont val="Calibri"/>
        <family val="2"/>
      </rPr>
      <t>§2</t>
    </r>
  </si>
  <si>
    <t>dm</t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</si>
  <si>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§3</t>
    </r>
  </si>
  <si>
    <t>Cheltuieli  p-u  perioadă nefavorabilă</t>
  </si>
  <si>
    <t>nota  3.5 c</t>
  </si>
  <si>
    <t xml:space="preserve">Intocmit :    ____________   </t>
  </si>
  <si>
    <t>Director general al intreprinderii in alte ramuri (interimar) ”Termoelectrica” SA</t>
  </si>
  <si>
    <t>________________ Olga Grimberg</t>
  </si>
  <si>
    <t>________________   Vasile   LEU</t>
  </si>
  <si>
    <t>Director    Tehnic</t>
  </si>
  <si>
    <t>______________</t>
  </si>
  <si>
    <t>Alexandru   Lupan</t>
  </si>
  <si>
    <t>Șef  SPOM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</si>
  <si>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</si>
  <si>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</si>
  <si>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>Rețele  termice  str.  Sf. Vineri, 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</si>
  <si>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2022110021</t>
    </r>
  </si>
  <si>
    <r>
      <rPr>
        <sz val="12"/>
        <color rgb="FF000000"/>
        <rFont val="Times New Roman"/>
        <family val="1"/>
      </rPr>
      <t xml:space="preserve">Contract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</si>
  <si>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nr.3</t>
  </si>
  <si>
    <t>Ridicare topografică de executare a rețelei termice din str. Sf. Vineri, 7</t>
  </si>
  <si>
    <t>Director  General Interimar ”Termoelectrica” SA</t>
  </si>
  <si>
    <r>
      <rPr>
        <sz val="12"/>
        <color rgb="FF000000"/>
        <rFont val="Times New Roman"/>
        <family val="1"/>
      </rPr>
      <t xml:space="preserve">INVESTITOR        </t>
    </r>
    <r>
      <rPr>
        <b/>
        <sz val="12"/>
        <color rgb="FF000000"/>
        <rFont val="Times New Roman"/>
        <family val="1"/>
      </rPr>
      <t xml:space="preserve">  ” TERMOELECTRICA”  SA</t>
    </r>
  </si>
  <si>
    <r>
      <rPr>
        <sz val="12"/>
        <color rgb="FF000000"/>
        <rFont val="Times New Roman"/>
        <family val="1"/>
      </rPr>
      <t xml:space="preserve">ANTREPRENOR      </t>
    </r>
    <r>
      <rPr>
        <b/>
        <sz val="12"/>
        <color rgb="FF000000"/>
        <rFont val="Times New Roman"/>
        <family val="1"/>
      </rPr>
      <t xml:space="preserve">„ GEOGRIM” SRL  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</si>
  <si>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Madan, 83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</si>
  <si>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p.17, 2022110022</t>
    </r>
  </si>
  <si>
    <r>
      <rPr>
        <sz val="12"/>
        <color rgb="FF000000"/>
        <rFont val="Times New Roman"/>
        <family val="1"/>
      </rPr>
      <t xml:space="preserve">Contract                        </t>
    </r>
    <r>
      <rPr>
        <b/>
        <sz val="12"/>
        <color rgb="FF000000"/>
        <rFont val="Times New Roman"/>
        <family val="1"/>
      </rPr>
      <t>nr.2021-270  din  12.08.2021</t>
    </r>
  </si>
  <si>
    <t>Deviz de cheltuieli  nr.4</t>
  </si>
  <si>
    <t>Ridicare topografică pentru proiectarea rețelei termice din str. G. Madan, 83</t>
  </si>
  <si>
    <r>
      <rPr>
        <b/>
        <sz val="11"/>
        <rFont val="Times New Roman"/>
        <family val="1"/>
      </rPr>
      <t xml:space="preserve">NCM  L.02.12.1-2018, </t>
    </r>
    <r>
      <rPr>
        <sz val="11"/>
        <rFont val="Times New Roman"/>
        <family val="1"/>
      </rPr>
      <t xml:space="preserve"> tabelele  nr. 1, 5, 58</t>
    </r>
  </si>
  <si>
    <t>Complexe de  crearea planurilor inginero-topografice(teren construit)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</si>
  <si>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4-6, tab.6, §1</t>
    </r>
  </si>
  <si>
    <r>
      <rPr>
        <sz val="11"/>
        <rFont val="Times New Roman"/>
        <family val="1"/>
      </rPr>
      <t xml:space="preserve">tab.1, </t>
    </r>
    <r>
      <rPr>
        <sz val="11"/>
        <rFont val="Calibri"/>
        <family val="2"/>
      </rPr>
      <t>§2</t>
    </r>
  </si>
  <si>
    <t>Valeriu Vozian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</si>
  <si>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Tighina, 24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</si>
  <si>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2022110024</t>
    </r>
  </si>
  <si>
    <t>Deviz de cheltuieli   nr.5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</si>
  <si>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Vieru, 21/4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</si>
  <si>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p.21, </t>
    </r>
    <r>
      <rPr>
        <b/>
        <sz val="12"/>
        <color rgb="FFFF0000"/>
        <rFont val="Times New Roman"/>
        <family val="1"/>
      </rPr>
      <t>2022110024</t>
    </r>
  </si>
  <si>
    <t>Deviz de cheltuieli   nr.6</t>
  </si>
  <si>
    <t>Ridicare topografică pentru proiectarea rețelei termice din str.G. Vieru, 21/4</t>
  </si>
  <si>
    <r>
      <rPr>
        <sz val="11"/>
        <rFont val="Times New Roman"/>
        <family val="1"/>
      </rPr>
      <t xml:space="preserve">tab.5, </t>
    </r>
    <r>
      <rPr>
        <sz val="11"/>
        <rFont val="Calibri"/>
        <family val="2"/>
      </rPr>
      <t>§ 5, tab.6, §1</t>
    </r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</si>
  <si>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Sf. Vineri, 7</t>
    </r>
  </si>
  <si>
    <t>Deviz de cheltuieli   nr.7</t>
  </si>
  <si>
    <r>
      <rPr>
        <sz val="12"/>
        <rFont val="Times New Roman"/>
        <family val="1"/>
      </rPr>
      <t xml:space="preserve">Obiect                        </t>
    </r>
    <r>
      <rPr>
        <b/>
        <sz val="12"/>
        <rFont val="Times New Roman"/>
        <family val="1"/>
      </rPr>
      <t xml:space="preserve">  Rețele  termice  str.  St. cel Mare, 17</t>
    </r>
  </si>
  <si>
    <r>
      <rPr>
        <sz val="12"/>
        <rFont val="Times New Roman"/>
        <family val="1"/>
      </rPr>
      <t xml:space="preserve">PMI -2022                  </t>
    </r>
    <r>
      <rPr>
        <b/>
        <sz val="12"/>
        <rFont val="Times New Roman"/>
        <family val="1"/>
      </rPr>
      <t xml:space="preserve"> Tab. A-D-I, p.1, 2022117001</t>
    </r>
  </si>
  <si>
    <t xml:space="preserve">PMI -2022   </t>
  </si>
  <si>
    <t>Inv.</t>
  </si>
  <si>
    <t>Deviz de cheltuieli   nr.8</t>
  </si>
  <si>
    <t>Ridicare topografică pentru proiectarea rețelei termice din or.Gratiești,  str. Ştefan cel Mare, 17</t>
  </si>
  <si>
    <t>Natalia Mutaf</t>
  </si>
  <si>
    <t xml:space="preserve">Anexa   nr.2   la   Caietul  de  Sarcini </t>
  </si>
  <si>
    <r>
      <t xml:space="preserve">Tab.5, </t>
    </r>
    <r>
      <rPr>
        <sz val="12"/>
        <rFont val="Calibri"/>
        <family val="2"/>
      </rPr>
      <t>§5</t>
    </r>
    <r>
      <rPr>
        <sz val="12"/>
        <rFont val="Times New Roman"/>
        <family val="1"/>
      </rPr>
      <t>, tab.6, §1,</t>
    </r>
  </si>
  <si>
    <r>
      <t xml:space="preserve">Total </t>
    </r>
    <r>
      <rPr>
        <sz val="12"/>
        <rFont val="Times New Roman"/>
        <family val="1"/>
      </rPr>
      <t>(fără  deplasare)   cu  k=0,85</t>
    </r>
  </si>
  <si>
    <r>
      <t xml:space="preserve">Tab.58, </t>
    </r>
    <r>
      <rPr>
        <sz val="12"/>
        <rFont val="Calibri"/>
        <family val="2"/>
      </rPr>
      <t>§2</t>
    </r>
  </si>
  <si>
    <r>
      <t xml:space="preserve">tab.58, </t>
    </r>
    <r>
      <rPr>
        <sz val="12"/>
        <rFont val="Calibri"/>
        <family val="2"/>
      </rPr>
      <t>§2</t>
    </r>
    <r>
      <rPr>
        <sz val="12"/>
        <rFont val="Times New Roman"/>
        <family val="1"/>
      </rPr>
      <t>, nota 3.12 d</t>
    </r>
  </si>
  <si>
    <r>
      <t xml:space="preserve">Tab.1, </t>
    </r>
    <r>
      <rPr>
        <sz val="12"/>
        <rFont val="Calibri"/>
        <family val="2"/>
      </rPr>
      <t>§2</t>
    </r>
  </si>
  <si>
    <t>Categoria de  complexitate</t>
  </si>
  <si>
    <t>K conform notelor de tab.</t>
  </si>
  <si>
    <t>Complexe la crearea planurilor inginero-topografice (teren construit) lucrări de teren</t>
  </si>
  <si>
    <t>Complexe la crearea planurilor inginero-topografice (teren construit) lucrări de birou</t>
  </si>
  <si>
    <t>Valoarea, lei</t>
  </si>
  <si>
    <t>%</t>
  </si>
  <si>
    <t>Organizarea  și  lichidarea  lucrărilor   (de la suma  Total  cu k=0,85 + transport intern)</t>
  </si>
  <si>
    <t>Сoeficientul de piaţă, (pentru tender)</t>
  </si>
  <si>
    <t>NCM L.02.11-2013, punct 4.2</t>
  </si>
  <si>
    <t>de la 0,7  până la  1,0</t>
  </si>
  <si>
    <t>Total cu coeficient de piață Kp</t>
  </si>
  <si>
    <t>Volu-mul  CS</t>
  </si>
  <si>
    <t>UM</t>
  </si>
  <si>
    <r>
      <t xml:space="preserve">Baza calcului:   </t>
    </r>
    <r>
      <rPr>
        <b/>
        <sz val="12"/>
        <rFont val="Times New Roman"/>
        <family val="1"/>
      </rPr>
      <t xml:space="preserve">NCM L.02.12-1:2018 </t>
    </r>
  </si>
  <si>
    <r>
      <t xml:space="preserve">Transport  intern, </t>
    </r>
    <r>
      <rPr>
        <sz val="10"/>
        <rFont val="Times New Roman"/>
        <family val="1"/>
      </rPr>
      <t>(de la costul de deviz al lucrărilor de prospecţiuni de teren)</t>
    </r>
    <r>
      <rPr>
        <sz val="12"/>
        <rFont val="Times New Roman"/>
        <family val="1"/>
      </rPr>
      <t>;  distanța 5,0÷10,0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</si>
</sst>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"/>
  </numFmts>
  <fonts count="31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sz val="9.3"/>
      <name val="Times New Roman"/>
      <family val="1"/>
    </font>
    <font>
      <b/>
      <sz val="10"/>
      <color rgb="FFFF0000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 Cyr"/>
      <family val="2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4">
    <xf numFmtId="0" fontId="0" fillId="0" borderId="0" xfId="0"/>
    <xf numFmtId="0" fontId="10" fillId="0" borderId="0" xfId="0" applyFont="1" applyAlignment="1">
      <alignment horizontal="center" vertical="top"/>
    </xf>
    <xf numFmtId="0" fontId="7" fillId="0" borderId="0" xfId="0" applyFont="1" applyAlignment="1">
      <alignment horizontal="center" wrapText="1"/>
    </xf>
    <xf numFmtId="4" fontId="12" fillId="0" borderId="1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1" fontId="12" fillId="0" borderId="6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" fontId="12" fillId="0" borderId="11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8" fillId="0" borderId="8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19" fillId="0" borderId="0" xfId="0" applyFont="1"/>
    <xf numFmtId="4" fontId="19" fillId="0" borderId="0" xfId="0" applyNumberFormat="1" applyFont="1" applyAlignment="1">
      <alignment horizontal="center"/>
    </xf>
    <xf numFmtId="4" fontId="19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7" fillId="0" borderId="0" xfId="0" applyFont="1"/>
    <xf numFmtId="0" fontId="20" fillId="0" borderId="0" xfId="0" applyFont="1"/>
    <xf numFmtId="4" fontId="7" fillId="0" borderId="0" xfId="0" applyNumberFormat="1" applyFont="1"/>
    <xf numFmtId="0" fontId="14" fillId="0" borderId="0" xfId="0" applyFont="1"/>
    <xf numFmtId="0" fontId="5" fillId="0" borderId="0" xfId="0" applyFont="1" applyAlignment="1">
      <alignment horizontal="left"/>
    </xf>
    <xf numFmtId="0" fontId="21" fillId="0" borderId="0" xfId="0" applyFont="1"/>
    <xf numFmtId="0" fontId="18" fillId="0" borderId="0" xfId="0" applyFont="1"/>
    <xf numFmtId="4" fontId="18" fillId="0" borderId="0" xfId="0" applyNumberFormat="1" applyFont="1"/>
    <xf numFmtId="0" fontId="10" fillId="0" borderId="0" xfId="0" applyFont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 wrapText="1"/>
    </xf>
    <xf numFmtId="10" fontId="25" fillId="0" borderId="1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0" fontId="25" fillId="0" borderId="15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" fontId="12" fillId="0" borderId="17" xfId="0" applyNumberFormat="1" applyFont="1" applyBorder="1" applyAlignment="1">
      <alignment horizontal="center" vertical="center" wrapText="1"/>
    </xf>
    <xf numFmtId="0" fontId="12" fillId="0" borderId="2" xfId="0" applyFont="1" applyBorder="1"/>
    <xf numFmtId="10" fontId="25" fillId="0" borderId="2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0" fontId="12" fillId="0" borderId="1" xfId="0" applyFont="1" applyBorder="1"/>
    <xf numFmtId="4" fontId="12" fillId="0" borderId="7" xfId="0" applyNumberFormat="1" applyFont="1" applyBorder="1" applyAlignment="1">
      <alignment horizontal="center" vertical="center"/>
    </xf>
    <xf numFmtId="0" fontId="6" fillId="0" borderId="8" xfId="0" applyFont="1" applyBorder="1"/>
    <xf numFmtId="0" fontId="8" fillId="0" borderId="9" xfId="0" applyFont="1" applyBorder="1"/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4" fontId="12" fillId="0" borderId="0" xfId="0" applyNumberFormat="1" applyFont="1"/>
    <xf numFmtId="0" fontId="6" fillId="0" borderId="19" xfId="0" applyFont="1" applyBorder="1"/>
    <xf numFmtId="0" fontId="13" fillId="0" borderId="20" xfId="0" applyFont="1" applyBorder="1" applyAlignment="1">
      <alignment vertical="center"/>
    </xf>
    <xf numFmtId="0" fontId="5" fillId="2" borderId="0" xfId="0" applyFont="1" applyFill="1"/>
    <xf numFmtId="0" fontId="14" fillId="2" borderId="0" xfId="0" applyFont="1" applyFill="1"/>
    <xf numFmtId="4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21" fillId="2" borderId="0" xfId="0" applyFont="1" applyFill="1"/>
    <xf numFmtId="0" fontId="18" fillId="2" borderId="0" xfId="0" applyFont="1" applyFill="1"/>
    <xf numFmtId="4" fontId="18" fillId="2" borderId="0" xfId="0" applyNumberFormat="1" applyFont="1" applyFill="1"/>
    <xf numFmtId="4" fontId="19" fillId="2" borderId="0" xfId="0" applyNumberFormat="1" applyFont="1" applyFill="1"/>
    <xf numFmtId="0" fontId="19" fillId="2" borderId="0" xfId="0" applyFont="1" applyFill="1"/>
    <xf numFmtId="4" fontId="5" fillId="0" borderId="1" xfId="0" applyNumberFormat="1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0" fontId="5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left" vertical="center" wrapText="1"/>
    </xf>
    <xf numFmtId="4" fontId="12" fillId="0" borderId="9" xfId="0" applyNumberFormat="1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59"/>
  <sheetViews>
    <sheetView view="pageBreakPreview" zoomScaleSheetLayoutView="100" workbookViewId="0" topLeftCell="A1">
      <selection activeCell="G18" sqref="G18"/>
    </sheetView>
  </sheetViews>
  <sheetFormatPr defaultColWidth="8.8515625" defaultRowHeight="15"/>
  <cols>
    <col min="1" max="1" width="13.421875" style="0" customWidth="1"/>
    <col min="2" max="2" width="5.421875" style="0" customWidth="1"/>
    <col min="3" max="3" width="8.00390625" style="0" customWidth="1"/>
    <col min="4" max="4" width="15.28125" style="0" customWidth="1"/>
    <col min="5" max="5" width="21.57421875" style="0" customWidth="1"/>
    <col min="6" max="6" width="11.8515625" style="0" customWidth="1"/>
    <col min="7" max="7" width="9.7109375" style="0" customWidth="1"/>
    <col min="8" max="8" width="11.00390625" style="0" customWidth="1"/>
    <col min="9" max="9" width="14.421875" style="0" customWidth="1"/>
    <col min="10" max="10" width="17.421875" style="0" customWidth="1"/>
  </cols>
  <sheetData>
    <row r="2" spans="2:11" ht="19.5" customHeight="1" hidden="1">
      <c r="B2" s="5"/>
      <c r="C2" s="5"/>
      <c r="D2" s="5"/>
      <c r="E2" s="5"/>
      <c r="F2" s="5" t="s">
        <v>0</v>
      </c>
      <c r="G2" s="5"/>
      <c r="H2" s="6"/>
      <c r="I2" s="6"/>
      <c r="J2" s="6"/>
      <c r="K2" s="6"/>
    </row>
    <row r="3" spans="3:11" ht="24" customHeight="1">
      <c r="C3" s="7" t="s">
        <v>1</v>
      </c>
      <c r="D3" s="7"/>
      <c r="E3" s="7" t="s">
        <v>2</v>
      </c>
      <c r="F3" s="7"/>
      <c r="G3" s="7"/>
      <c r="H3" s="7"/>
      <c r="I3" s="7"/>
      <c r="J3" s="7"/>
      <c r="K3" s="7"/>
    </row>
    <row r="4" spans="3:11" ht="24.75" customHeight="1">
      <c r="C4" s="7" t="s">
        <v>3</v>
      </c>
      <c r="D4" s="7"/>
      <c r="E4" s="7" t="s">
        <v>4</v>
      </c>
      <c r="F4" s="7"/>
      <c r="G4" s="7"/>
      <c r="H4" s="7"/>
      <c r="I4" s="7"/>
      <c r="J4" s="7"/>
      <c r="K4" s="7"/>
    </row>
    <row r="5" spans="3:11" ht="18.75" customHeight="1">
      <c r="C5" s="8" t="s">
        <v>5</v>
      </c>
      <c r="D5" s="8"/>
      <c r="E5" s="8" t="s">
        <v>6</v>
      </c>
      <c r="F5" s="9"/>
      <c r="G5" s="9"/>
      <c r="H5" s="7"/>
      <c r="I5" s="7"/>
      <c r="J5" s="7"/>
      <c r="K5" s="7"/>
    </row>
    <row r="6" spans="3:11" ht="27" customHeight="1" hidden="1">
      <c r="C6" s="10" t="s">
        <v>7</v>
      </c>
      <c r="D6" s="10"/>
      <c r="E6" s="10"/>
      <c r="F6" s="11"/>
      <c r="G6" s="11"/>
      <c r="H6" s="11"/>
      <c r="I6" s="11"/>
      <c r="J6" s="7"/>
      <c r="K6" s="7"/>
    </row>
    <row r="7" spans="3:11" ht="28.5" customHeight="1">
      <c r="C7" s="11" t="s">
        <v>8</v>
      </c>
      <c r="D7" s="12"/>
      <c r="E7" s="12" t="s">
        <v>9</v>
      </c>
      <c r="F7" s="12"/>
      <c r="G7" s="12"/>
      <c r="H7" s="13"/>
      <c r="I7" s="13"/>
      <c r="J7" s="7"/>
      <c r="K7" s="7"/>
    </row>
    <row r="8" spans="2:11" ht="12.75" customHeight="1">
      <c r="B8" s="12"/>
      <c r="C8" s="12"/>
      <c r="D8" s="12"/>
      <c r="E8" s="12"/>
      <c r="F8" s="11"/>
      <c r="G8" s="11"/>
      <c r="H8" s="11"/>
      <c r="I8" s="11"/>
      <c r="J8" s="7"/>
      <c r="K8" s="7"/>
    </row>
    <row r="9" spans="2:11" ht="12.75" customHeight="1">
      <c r="B9" s="11"/>
      <c r="C9" s="11"/>
      <c r="D9" s="11"/>
      <c r="E9" s="11"/>
      <c r="F9" s="11"/>
      <c r="G9" s="11"/>
      <c r="H9" s="11"/>
      <c r="I9" s="11"/>
      <c r="J9" s="7"/>
      <c r="K9" s="7"/>
    </row>
    <row r="10" spans="2:11" ht="12.75" customHeight="1">
      <c r="B10" s="11"/>
      <c r="C10" s="11"/>
      <c r="D10" s="11"/>
      <c r="E10" s="11"/>
      <c r="F10" s="11"/>
      <c r="G10" s="11"/>
      <c r="H10" s="11"/>
      <c r="I10" s="11"/>
      <c r="J10" s="7"/>
      <c r="K10" s="7"/>
    </row>
    <row r="11" spans="2:11" ht="24" customHeight="1">
      <c r="B11" s="136" t="s">
        <v>10</v>
      </c>
      <c r="C11" s="136"/>
      <c r="D11" s="136"/>
      <c r="E11" s="136"/>
      <c r="F11" s="136"/>
      <c r="G11" s="136"/>
      <c r="H11" s="136"/>
      <c r="I11" s="136"/>
      <c r="J11" s="14"/>
      <c r="K11" s="7"/>
    </row>
    <row r="12" spans="2:11" ht="11.25" customHeight="1">
      <c r="B12" s="11"/>
      <c r="C12" s="11"/>
      <c r="D12" s="14"/>
      <c r="E12" s="14"/>
      <c r="F12" s="14"/>
      <c r="G12" s="14"/>
      <c r="H12" s="14"/>
      <c r="I12" s="14"/>
      <c r="J12" s="14"/>
      <c r="K12" s="7"/>
    </row>
    <row r="13" spans="2:11" ht="23.25" customHeight="1">
      <c r="B13" s="137" t="s">
        <v>11</v>
      </c>
      <c r="C13" s="137"/>
      <c r="D13" s="137"/>
      <c r="E13" s="137"/>
      <c r="F13" s="137"/>
      <c r="G13" s="137"/>
      <c r="H13" s="137"/>
      <c r="I13" s="137"/>
      <c r="J13" s="15"/>
      <c r="K13" s="15"/>
    </row>
    <row r="14" spans="2:11" ht="23.25" customHeight="1">
      <c r="B14" s="2"/>
      <c r="C14" s="16" t="s">
        <v>12</v>
      </c>
      <c r="D14" s="16"/>
      <c r="E14" s="16"/>
      <c r="F14" s="2"/>
      <c r="G14" s="2"/>
      <c r="H14" s="2"/>
      <c r="I14" s="2"/>
      <c r="J14" s="2"/>
      <c r="K14" s="2"/>
    </row>
    <row r="15" spans="2:11" ht="17.2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44.25" customHeight="1">
      <c r="B16" s="17" t="s">
        <v>13</v>
      </c>
      <c r="C16" s="138" t="s">
        <v>14</v>
      </c>
      <c r="D16" s="138"/>
      <c r="E16" s="138"/>
      <c r="F16" s="18" t="s">
        <v>15</v>
      </c>
      <c r="G16" s="18" t="s">
        <v>16</v>
      </c>
      <c r="H16" s="19" t="s">
        <v>17</v>
      </c>
      <c r="I16" s="20" t="s">
        <v>18</v>
      </c>
      <c r="J16" s="2"/>
      <c r="K16" s="2"/>
    </row>
    <row r="17" spans="2:11" ht="31.5" customHeight="1">
      <c r="B17" s="21">
        <v>1</v>
      </c>
      <c r="C17" s="139" t="s">
        <v>19</v>
      </c>
      <c r="D17" s="139"/>
      <c r="E17" s="139"/>
      <c r="F17" s="22" t="s">
        <v>20</v>
      </c>
      <c r="G17" s="23">
        <v>20</v>
      </c>
      <c r="H17" s="24">
        <v>3827.84</v>
      </c>
      <c r="I17" s="25">
        <v>4593.41</v>
      </c>
      <c r="J17" s="26"/>
      <c r="K17" s="27"/>
    </row>
    <row r="18" spans="2:11" ht="31.5" customHeight="1">
      <c r="B18" s="21">
        <f aca="true" t="shared" si="0" ref="B18:B23">B17+1</f>
        <v>2</v>
      </c>
      <c r="C18" s="139" t="s">
        <v>21</v>
      </c>
      <c r="D18" s="139"/>
      <c r="E18" s="139"/>
      <c r="F18" s="22" t="s">
        <v>20</v>
      </c>
      <c r="G18" s="23">
        <v>15</v>
      </c>
      <c r="H18" s="24">
        <f>((1125+843.75+75)*0.85+240+76+133+1737.19*0.131+1737.19*0.1+(1737.19+227.57)*0.15)*1.02-0.01</f>
        <v>2939.8262378</v>
      </c>
      <c r="I18" s="25">
        <v>3527.8</v>
      </c>
      <c r="J18" s="26"/>
      <c r="K18" s="27"/>
    </row>
    <row r="19" spans="2:11" ht="31.5" customHeight="1">
      <c r="B19" s="21">
        <f t="shared" si="0"/>
        <v>3</v>
      </c>
      <c r="C19" s="139" t="s">
        <v>22</v>
      </c>
      <c r="D19" s="139"/>
      <c r="E19" s="139"/>
      <c r="F19" s="22" t="s">
        <v>20</v>
      </c>
      <c r="G19" s="23">
        <v>17</v>
      </c>
      <c r="H19" s="24">
        <v>3130.81</v>
      </c>
      <c r="I19" s="25">
        <v>3756.97</v>
      </c>
      <c r="J19" s="26"/>
      <c r="K19" s="27"/>
    </row>
    <row r="20" spans="2:11" ht="31.5" customHeight="1">
      <c r="B20" s="21">
        <f t="shared" si="0"/>
        <v>4</v>
      </c>
      <c r="C20" s="139" t="s">
        <v>23</v>
      </c>
      <c r="D20" s="139"/>
      <c r="E20" s="139"/>
      <c r="F20" s="22" t="s">
        <v>24</v>
      </c>
      <c r="G20" s="28" t="s">
        <v>25</v>
      </c>
      <c r="H20" s="24">
        <v>5364.5</v>
      </c>
      <c r="I20" s="25">
        <f>H20*1.2</f>
        <v>6437.4</v>
      </c>
      <c r="J20" s="26"/>
      <c r="K20" s="27"/>
    </row>
    <row r="21" spans="2:11" ht="31.5" customHeight="1">
      <c r="B21" s="21">
        <f t="shared" si="0"/>
        <v>5</v>
      </c>
      <c r="C21" s="139" t="s">
        <v>26</v>
      </c>
      <c r="D21" s="139"/>
      <c r="E21" s="139"/>
      <c r="F21" s="22" t="s">
        <v>24</v>
      </c>
      <c r="G21" s="28" t="s">
        <v>27</v>
      </c>
      <c r="H21" s="24">
        <v>11154</v>
      </c>
      <c r="I21" s="25">
        <v>13384.8</v>
      </c>
      <c r="J21" s="26"/>
      <c r="K21" s="27"/>
    </row>
    <row r="22" spans="2:11" ht="31.5" customHeight="1">
      <c r="B22" s="21">
        <f t="shared" si="0"/>
        <v>6</v>
      </c>
      <c r="C22" s="139" t="s">
        <v>28</v>
      </c>
      <c r="D22" s="139"/>
      <c r="E22" s="139"/>
      <c r="F22" s="22" t="s">
        <v>24</v>
      </c>
      <c r="G22" s="28" t="s">
        <v>29</v>
      </c>
      <c r="H22" s="24">
        <v>3232.96</v>
      </c>
      <c r="I22" s="25">
        <v>3879.55</v>
      </c>
      <c r="J22" s="26"/>
      <c r="K22" s="27"/>
    </row>
    <row r="23" spans="2:11" ht="31.5" customHeight="1">
      <c r="B23" s="21">
        <f t="shared" si="0"/>
        <v>7</v>
      </c>
      <c r="C23" s="139" t="s">
        <v>30</v>
      </c>
      <c r="D23" s="139"/>
      <c r="E23" s="139"/>
      <c r="F23" s="22" t="s">
        <v>24</v>
      </c>
      <c r="G23" s="28" t="s">
        <v>31</v>
      </c>
      <c r="H23" s="24">
        <v>4058.37</v>
      </c>
      <c r="I23" s="25">
        <v>4870.04</v>
      </c>
      <c r="J23" s="26"/>
      <c r="K23" s="27"/>
    </row>
    <row r="24" spans="2:11" ht="31.5" customHeight="1">
      <c r="B24" s="29">
        <v>8</v>
      </c>
      <c r="C24" s="140" t="s">
        <v>32</v>
      </c>
      <c r="D24" s="140"/>
      <c r="E24" s="140"/>
      <c r="F24" s="30" t="s">
        <v>24</v>
      </c>
      <c r="G24" s="31" t="s">
        <v>29</v>
      </c>
      <c r="H24" s="32">
        <v>4517.93</v>
      </c>
      <c r="I24" s="33">
        <v>5421.52</v>
      </c>
      <c r="J24" s="26"/>
      <c r="K24" s="34"/>
    </row>
    <row r="25" spans="2:11" ht="15">
      <c r="B25" s="35"/>
      <c r="C25" s="141" t="s">
        <v>33</v>
      </c>
      <c r="D25" s="141"/>
      <c r="E25" s="36"/>
      <c r="F25" s="37"/>
      <c r="G25" s="38"/>
      <c r="H25" s="39">
        <f>SUM(H17:H24)</f>
        <v>38226.2362378</v>
      </c>
      <c r="I25" s="40"/>
      <c r="J25" s="26"/>
      <c r="K25" s="34"/>
    </row>
    <row r="26" spans="2:11" ht="15.75" customHeight="1">
      <c r="B26" s="41"/>
      <c r="C26" s="142" t="s">
        <v>34</v>
      </c>
      <c r="D26" s="142"/>
      <c r="E26" s="42"/>
      <c r="F26" s="42"/>
      <c r="G26" s="23"/>
      <c r="H26" s="43"/>
      <c r="I26" s="25">
        <f>H25*0.2</f>
        <v>7645.247247560001</v>
      </c>
      <c r="J26" s="44"/>
      <c r="K26" s="44"/>
    </row>
    <row r="27" spans="2:11" ht="15.75">
      <c r="B27" s="45"/>
      <c r="C27" s="143" t="s">
        <v>35</v>
      </c>
      <c r="D27" s="143"/>
      <c r="E27" s="46"/>
      <c r="F27" s="47"/>
      <c r="G27" s="48"/>
      <c r="H27" s="47"/>
      <c r="I27" s="49">
        <f>H25+I26</f>
        <v>45871.483485360004</v>
      </c>
      <c r="J27" s="50"/>
      <c r="K27" s="50"/>
    </row>
    <row r="28" spans="2:11" ht="20.25" customHeight="1">
      <c r="B28" s="50"/>
      <c r="C28" s="50"/>
      <c r="D28" s="51"/>
      <c r="E28" s="50"/>
      <c r="F28" s="50"/>
      <c r="G28" s="52"/>
      <c r="H28" s="50"/>
      <c r="I28" s="50"/>
      <c r="J28" s="50"/>
      <c r="K28" s="50"/>
    </row>
    <row r="29" spans="2:11" ht="16.5" customHeight="1">
      <c r="B29" s="9"/>
      <c r="C29" s="9"/>
      <c r="D29" s="8" t="s">
        <v>36</v>
      </c>
      <c r="E29" s="53"/>
      <c r="F29" s="53"/>
      <c r="G29" s="53"/>
      <c r="H29" s="53"/>
      <c r="I29" s="54"/>
      <c r="J29" s="55"/>
      <c r="K29" s="55"/>
    </row>
    <row r="30" spans="2:11" ht="16.5" customHeight="1">
      <c r="B30" s="9"/>
      <c r="C30" s="9"/>
      <c r="D30" s="56"/>
      <c r="E30" s="53"/>
      <c r="F30" s="53"/>
      <c r="G30" s="53"/>
      <c r="H30" s="53"/>
      <c r="I30" s="57"/>
      <c r="J30" s="55"/>
      <c r="K30" s="55"/>
    </row>
    <row r="31" spans="2:11" ht="16.5" customHeight="1">
      <c r="B31" s="9"/>
      <c r="C31" s="9"/>
      <c r="D31" s="8" t="s">
        <v>37</v>
      </c>
      <c r="E31" s="8"/>
      <c r="F31" s="8"/>
      <c r="G31" s="8"/>
      <c r="H31" s="8"/>
      <c r="I31" s="58"/>
      <c r="J31" s="58"/>
      <c r="K31" s="58"/>
    </row>
    <row r="32" spans="2:11" ht="16.5" customHeight="1">
      <c r="B32" s="9"/>
      <c r="C32" s="9"/>
      <c r="D32" s="53"/>
      <c r="E32" s="8"/>
      <c r="F32" s="8"/>
      <c r="G32" s="8"/>
      <c r="H32" s="8"/>
      <c r="I32" s="58"/>
      <c r="J32" s="58"/>
      <c r="K32" s="58"/>
    </row>
    <row r="33" spans="2:11" ht="24" customHeight="1">
      <c r="B33" s="9"/>
      <c r="C33" s="8" t="s">
        <v>38</v>
      </c>
      <c r="D33" s="8"/>
      <c r="E33" s="8"/>
      <c r="F33" s="8"/>
      <c r="G33" s="8" t="s">
        <v>39</v>
      </c>
      <c r="H33" s="58"/>
      <c r="I33" s="58"/>
      <c r="K33" s="58"/>
    </row>
    <row r="34" spans="2:11" ht="24" customHeight="1">
      <c r="B34" s="7" t="s">
        <v>40</v>
      </c>
      <c r="C34" s="9"/>
      <c r="D34" s="53"/>
      <c r="E34" s="8"/>
      <c r="F34" s="8" t="s">
        <v>41</v>
      </c>
      <c r="G34" s="8"/>
      <c r="H34" s="8"/>
      <c r="I34" s="58"/>
      <c r="J34" s="58"/>
      <c r="K34" s="58"/>
    </row>
    <row r="35" spans="2:11" ht="35.25" customHeight="1">
      <c r="B35" s="59" t="s">
        <v>42</v>
      </c>
      <c r="C35" s="59"/>
      <c r="D35" s="60"/>
      <c r="E35" s="59"/>
      <c r="F35" s="59" t="s">
        <v>43</v>
      </c>
      <c r="G35" s="59"/>
      <c r="H35" s="59"/>
      <c r="I35" s="61"/>
      <c r="J35" s="58"/>
      <c r="K35" s="58"/>
    </row>
    <row r="36" spans="2:11" ht="15.75">
      <c r="B36" s="8"/>
      <c r="C36" s="8"/>
      <c r="D36" s="8"/>
      <c r="E36" s="8"/>
      <c r="F36" s="8"/>
      <c r="G36" s="8"/>
      <c r="H36" s="8"/>
      <c r="I36" s="58"/>
      <c r="J36" s="58"/>
      <c r="K36" s="58"/>
    </row>
    <row r="37" spans="2:11" ht="22.5" customHeight="1">
      <c r="B37" s="8"/>
      <c r="C37" s="8"/>
      <c r="D37" s="8"/>
      <c r="E37" s="8"/>
      <c r="F37" s="8"/>
      <c r="G37" s="8"/>
      <c r="H37" s="8"/>
      <c r="I37" s="58"/>
      <c r="J37" s="58"/>
      <c r="K37" s="58"/>
    </row>
    <row r="38" spans="2:11" ht="15.75">
      <c r="B38" s="8"/>
      <c r="C38" s="8"/>
      <c r="D38" s="62"/>
      <c r="E38" s="8"/>
      <c r="F38" s="8"/>
      <c r="G38" s="8"/>
      <c r="H38" s="8"/>
      <c r="I38" s="58"/>
      <c r="J38" s="58"/>
      <c r="K38" s="58"/>
    </row>
    <row r="39" spans="2:11" ht="15.75">
      <c r="B39" s="8"/>
      <c r="C39" s="8"/>
      <c r="D39" s="8" t="s">
        <v>44</v>
      </c>
      <c r="E39" s="8"/>
      <c r="F39" s="8"/>
      <c r="G39" s="8"/>
      <c r="H39" s="8"/>
      <c r="I39" s="58"/>
      <c r="J39" s="58"/>
      <c r="K39" s="58"/>
    </row>
    <row r="40" spans="2:11" ht="15.75">
      <c r="B40" s="8"/>
      <c r="C40" s="8"/>
      <c r="D40" s="63"/>
      <c r="E40" s="63"/>
      <c r="F40" s="63"/>
      <c r="G40" s="63"/>
      <c r="H40" s="63"/>
      <c r="I40" s="63"/>
      <c r="J40" s="63"/>
      <c r="K40" s="58"/>
    </row>
    <row r="41" spans="2:11" ht="15.75">
      <c r="B41" s="8"/>
      <c r="C41" s="8"/>
      <c r="D41" s="8" t="s">
        <v>45</v>
      </c>
      <c r="E41" s="8"/>
      <c r="F41" s="8" t="s">
        <v>46</v>
      </c>
      <c r="G41" s="8"/>
      <c r="H41" s="8" t="s">
        <v>47</v>
      </c>
      <c r="I41" s="8"/>
      <c r="J41" s="8"/>
      <c r="K41" s="58"/>
    </row>
    <row r="42" spans="2:11" ht="15.75">
      <c r="B42" s="8"/>
      <c r="C42" s="8"/>
      <c r="D42" s="63"/>
      <c r="E42" s="63"/>
      <c r="F42" s="63"/>
      <c r="G42" s="63"/>
      <c r="H42" s="63"/>
      <c r="I42" s="63"/>
      <c r="J42" s="63"/>
      <c r="K42" s="58"/>
    </row>
    <row r="43" spans="2:11" ht="15.75">
      <c r="B43" s="8"/>
      <c r="C43" s="8"/>
      <c r="D43" s="8" t="s">
        <v>48</v>
      </c>
      <c r="E43" s="8"/>
      <c r="F43" s="8" t="s">
        <v>46</v>
      </c>
      <c r="G43" s="8"/>
      <c r="H43" s="8" t="s">
        <v>49</v>
      </c>
      <c r="I43" s="8"/>
      <c r="J43" s="8"/>
      <c r="K43" s="58"/>
    </row>
    <row r="44" spans="2:11" ht="15.75">
      <c r="B44" s="8"/>
      <c r="C44" s="8"/>
      <c r="D44" s="8"/>
      <c r="E44" s="8"/>
      <c r="F44" s="8"/>
      <c r="G44" s="8"/>
      <c r="H44" s="8"/>
      <c r="I44" s="58"/>
      <c r="J44" s="58"/>
      <c r="K44" s="58"/>
    </row>
    <row r="45" spans="2:11" ht="15.75">
      <c r="B45" s="8"/>
      <c r="C45" s="8"/>
      <c r="D45" s="8" t="s">
        <v>50</v>
      </c>
      <c r="E45" s="8"/>
      <c r="F45" s="8" t="s">
        <v>46</v>
      </c>
      <c r="G45" s="8"/>
      <c r="H45" s="8" t="s">
        <v>51</v>
      </c>
      <c r="I45" s="58"/>
      <c r="J45" s="58"/>
      <c r="K45" s="58"/>
    </row>
    <row r="46" spans="2:11" ht="15.75">
      <c r="B46" s="8"/>
      <c r="C46" s="8"/>
      <c r="D46" s="8"/>
      <c r="E46" s="8"/>
      <c r="F46" s="8"/>
      <c r="G46" s="8"/>
      <c r="H46" s="8"/>
      <c r="I46" s="58"/>
      <c r="J46" s="58"/>
      <c r="K46" s="58"/>
    </row>
    <row r="47" spans="2:11" ht="15.75">
      <c r="B47" s="8"/>
      <c r="C47" s="8"/>
      <c r="D47" s="8" t="s">
        <v>52</v>
      </c>
      <c r="E47" s="8"/>
      <c r="F47" s="8" t="s">
        <v>46</v>
      </c>
      <c r="G47" s="8"/>
      <c r="H47" s="8" t="s">
        <v>53</v>
      </c>
      <c r="I47" s="58"/>
      <c r="J47" s="58"/>
      <c r="K47" s="58"/>
    </row>
    <row r="48" spans="2:11" ht="15.75">
      <c r="B48" s="64"/>
      <c r="C48" s="64"/>
      <c r="D48" s="8"/>
      <c r="E48" s="8"/>
      <c r="F48" s="8"/>
      <c r="G48" s="8"/>
      <c r="H48" s="8"/>
      <c r="I48" s="58"/>
      <c r="J48" s="58"/>
      <c r="K48" s="58"/>
    </row>
    <row r="49" spans="2:11" ht="18" customHeight="1">
      <c r="B49" s="65"/>
      <c r="C49" s="65"/>
      <c r="D49" s="8" t="s">
        <v>54</v>
      </c>
      <c r="E49" s="8"/>
      <c r="F49" s="8" t="s">
        <v>46</v>
      </c>
      <c r="G49" s="8"/>
      <c r="H49" s="8" t="s">
        <v>55</v>
      </c>
      <c r="I49" s="58"/>
      <c r="J49" s="66"/>
      <c r="K49" s="55"/>
    </row>
    <row r="50" spans="2:11" ht="15.75">
      <c r="B50" s="65"/>
      <c r="C50" s="65"/>
      <c r="D50" s="8"/>
      <c r="E50" s="8"/>
      <c r="F50" s="8"/>
      <c r="G50" s="8"/>
      <c r="H50" s="8"/>
      <c r="I50" s="58"/>
      <c r="J50" s="66"/>
      <c r="K50" s="55"/>
    </row>
    <row r="51" spans="2:11" ht="18.75" customHeight="1">
      <c r="B51" s="65"/>
      <c r="C51" s="65"/>
      <c r="D51" s="8" t="s">
        <v>56</v>
      </c>
      <c r="E51" s="8"/>
      <c r="F51" s="8" t="s">
        <v>46</v>
      </c>
      <c r="G51" s="8"/>
      <c r="H51" s="8" t="s">
        <v>57</v>
      </c>
      <c r="I51" s="58"/>
      <c r="J51" s="66"/>
      <c r="K51" s="55"/>
    </row>
    <row r="52" spans="2:11" ht="15.75">
      <c r="B52" s="65"/>
      <c r="C52" s="65"/>
      <c r="D52" s="65"/>
      <c r="E52" s="65"/>
      <c r="F52" s="65"/>
      <c r="G52" s="65"/>
      <c r="H52" s="65"/>
      <c r="I52" s="66"/>
      <c r="J52" s="66"/>
      <c r="K52" s="55"/>
    </row>
    <row r="53" spans="2:11" ht="15.75">
      <c r="B53" s="53"/>
      <c r="C53" s="53"/>
      <c r="D53" s="8" t="s">
        <v>58</v>
      </c>
      <c r="E53" s="8"/>
      <c r="F53" s="8" t="s">
        <v>46</v>
      </c>
      <c r="G53" s="8"/>
      <c r="H53" s="8" t="s">
        <v>59</v>
      </c>
      <c r="I53" s="55"/>
      <c r="J53" s="55"/>
      <c r="K53" s="55"/>
    </row>
    <row r="54" spans="2:11" ht="15">
      <c r="B54" s="53"/>
      <c r="C54" s="53"/>
      <c r="D54" s="53"/>
      <c r="E54" s="53"/>
      <c r="F54" s="53"/>
      <c r="G54" s="53"/>
      <c r="H54" s="53"/>
      <c r="I54" s="55"/>
      <c r="J54" s="55"/>
      <c r="K54" s="55"/>
    </row>
    <row r="55" spans="2:11" ht="15.75">
      <c r="B55" s="53"/>
      <c r="C55" s="53"/>
      <c r="D55" s="8" t="s">
        <v>60</v>
      </c>
      <c r="E55" s="8"/>
      <c r="F55" s="8" t="s">
        <v>46</v>
      </c>
      <c r="G55" s="8"/>
      <c r="H55" s="8" t="s">
        <v>61</v>
      </c>
      <c r="I55" s="55"/>
      <c r="J55" s="55"/>
      <c r="K55" s="55"/>
    </row>
    <row r="57" spans="4:8" ht="15.75">
      <c r="D57" s="8" t="s">
        <v>60</v>
      </c>
      <c r="E57" s="8"/>
      <c r="F57" s="8" t="s">
        <v>46</v>
      </c>
      <c r="G57" s="8"/>
      <c r="H57" s="8" t="s">
        <v>62</v>
      </c>
    </row>
    <row r="58" spans="4:7" ht="15.75">
      <c r="D58" s="8"/>
      <c r="E58" s="8"/>
      <c r="F58" s="8"/>
      <c r="G58" s="8"/>
    </row>
    <row r="59" spans="4:8" ht="15.75">
      <c r="D59" s="8" t="s">
        <v>63</v>
      </c>
      <c r="E59" s="8"/>
      <c r="F59" s="8" t="s">
        <v>46</v>
      </c>
      <c r="G59" s="8"/>
      <c r="H59" s="8" t="s">
        <v>64</v>
      </c>
    </row>
  </sheetData>
  <mergeCells count="14">
    <mergeCell ref="C24:E24"/>
    <mergeCell ref="C25:D25"/>
    <mergeCell ref="C26:D26"/>
    <mergeCell ref="C27:D27"/>
    <mergeCell ref="C19:E19"/>
    <mergeCell ref="C20:E20"/>
    <mergeCell ref="C21:E21"/>
    <mergeCell ref="C22:E22"/>
    <mergeCell ref="C23:E23"/>
    <mergeCell ref="B11:I11"/>
    <mergeCell ref="B13:I13"/>
    <mergeCell ref="C16:E16"/>
    <mergeCell ref="C17:E17"/>
    <mergeCell ref="C18:E18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 scale="64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view="pageBreakPreview" zoomScaleSheetLayoutView="100" workbookViewId="0" topLeftCell="A1"/>
  </sheetViews>
  <sheetFormatPr defaultColWidth="8.8515625" defaultRowHeight="15"/>
  <sheetData/>
  <printOptions/>
  <pageMargins left="0.7" right="0.7" top="0.75" bottom="0.75" header="0.511811023622047" footer="0.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4BB9-F8DB-40BE-88AC-8D13B32D2A79}">
  <dimension ref="B1:K49"/>
  <sheetViews>
    <sheetView tabSelected="1" view="pageBreakPreview" zoomScaleSheetLayoutView="100" workbookViewId="0" topLeftCell="A14">
      <selection activeCell="C23" sqref="C23:H30"/>
    </sheetView>
  </sheetViews>
  <sheetFormatPr defaultColWidth="8.8515625" defaultRowHeight="15"/>
  <cols>
    <col min="1" max="1" width="3.8515625" style="53" customWidth="1"/>
    <col min="2" max="2" width="4.7109375" style="53" customWidth="1"/>
    <col min="3" max="3" width="36.421875" style="53" customWidth="1"/>
    <col min="4" max="4" width="11.140625" style="53" customWidth="1"/>
    <col min="5" max="10" width="8.8515625" style="53" customWidth="1"/>
    <col min="11" max="11" width="11.00390625" style="53" customWidth="1"/>
    <col min="12" max="16384" width="8.8515625" style="53" customWidth="1"/>
  </cols>
  <sheetData>
    <row r="1" spans="2:11" ht="15.75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.75">
      <c r="B2" s="145" t="s">
        <v>162</v>
      </c>
      <c r="C2" s="145"/>
      <c r="D2" s="145"/>
      <c r="E2" s="145"/>
      <c r="F2" s="145"/>
      <c r="G2" s="145"/>
      <c r="H2" s="145"/>
      <c r="I2" s="145"/>
      <c r="J2" s="145"/>
      <c r="K2" s="145"/>
    </row>
    <row r="3" spans="2:11" ht="18.75">
      <c r="B3" s="10"/>
      <c r="C3" s="67"/>
      <c r="D3" s="137"/>
      <c r="E3" s="137"/>
      <c r="F3" s="137"/>
      <c r="G3" s="137"/>
      <c r="H3" s="134"/>
      <c r="I3" s="134"/>
      <c r="J3" s="134"/>
      <c r="K3" s="59"/>
    </row>
    <row r="4" spans="2:11" ht="15.75" customHeight="1">
      <c r="B4" s="137" t="s">
        <v>65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2:11" ht="30" customHeight="1">
      <c r="B5" s="144" t="s">
        <v>181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1" ht="57">
      <c r="B6" s="127" t="s">
        <v>13</v>
      </c>
      <c r="C6" s="127" t="s">
        <v>66</v>
      </c>
      <c r="D6" s="127" t="s">
        <v>67</v>
      </c>
      <c r="E6" s="127" t="s">
        <v>180</v>
      </c>
      <c r="F6" s="133" t="s">
        <v>168</v>
      </c>
      <c r="G6" s="127" t="s">
        <v>69</v>
      </c>
      <c r="H6" s="133" t="s">
        <v>169</v>
      </c>
      <c r="I6" s="127" t="s">
        <v>71</v>
      </c>
      <c r="J6" s="127" t="s">
        <v>179</v>
      </c>
      <c r="K6" s="128" t="s">
        <v>172</v>
      </c>
    </row>
    <row r="7" spans="2:11" ht="39.95" customHeight="1">
      <c r="B7" s="42">
        <v>1</v>
      </c>
      <c r="C7" s="113" t="s">
        <v>74</v>
      </c>
      <c r="D7" s="114" t="s">
        <v>75</v>
      </c>
      <c r="E7" s="115" t="s">
        <v>76</v>
      </c>
      <c r="F7" s="115" t="s">
        <v>77</v>
      </c>
      <c r="G7" s="115"/>
      <c r="H7" s="115"/>
      <c r="I7" s="115"/>
      <c r="J7" s="120">
        <v>0.2</v>
      </c>
      <c r="K7" s="24"/>
    </row>
    <row r="8" spans="2:11" ht="39.95" customHeight="1">
      <c r="B8" s="42">
        <v>2</v>
      </c>
      <c r="C8" s="113" t="s">
        <v>78</v>
      </c>
      <c r="D8" s="114" t="s">
        <v>79</v>
      </c>
      <c r="E8" s="115" t="s">
        <v>76</v>
      </c>
      <c r="F8" s="115" t="s">
        <v>77</v>
      </c>
      <c r="G8" s="115"/>
      <c r="H8" s="115"/>
      <c r="I8" s="115"/>
      <c r="J8" s="120">
        <v>0.2</v>
      </c>
      <c r="K8" s="24"/>
    </row>
    <row r="9" spans="2:11" ht="39.95" customHeight="1">
      <c r="B9" s="42">
        <v>3</v>
      </c>
      <c r="C9" s="76" t="s">
        <v>170</v>
      </c>
      <c r="D9" s="115" t="s">
        <v>163</v>
      </c>
      <c r="E9" s="115" t="s">
        <v>80</v>
      </c>
      <c r="F9" s="115" t="s">
        <v>77</v>
      </c>
      <c r="G9" s="115"/>
      <c r="H9" s="115"/>
      <c r="I9" s="115"/>
      <c r="J9" s="120">
        <v>1</v>
      </c>
      <c r="K9" s="24"/>
    </row>
    <row r="10" spans="2:11" ht="39.95" customHeight="1">
      <c r="B10" s="129"/>
      <c r="C10" s="71" t="s">
        <v>164</v>
      </c>
      <c r="D10" s="115" t="s">
        <v>84</v>
      </c>
      <c r="E10" s="115"/>
      <c r="F10" s="115"/>
      <c r="G10" s="115"/>
      <c r="H10" s="115"/>
      <c r="I10" s="115"/>
      <c r="J10" s="121"/>
      <c r="K10" s="128"/>
    </row>
    <row r="11" spans="2:11" ht="39.95" customHeight="1">
      <c r="B11" s="129">
        <v>4</v>
      </c>
      <c r="C11" s="113" t="s">
        <v>85</v>
      </c>
      <c r="D11" s="115" t="s">
        <v>165</v>
      </c>
      <c r="E11" s="115" t="s">
        <v>86</v>
      </c>
      <c r="F11" s="115" t="s">
        <v>81</v>
      </c>
      <c r="G11" s="115"/>
      <c r="H11" s="115"/>
      <c r="I11" s="115"/>
      <c r="J11" s="120">
        <v>4</v>
      </c>
      <c r="K11" s="24"/>
    </row>
    <row r="12" spans="2:11" ht="39.95" customHeight="1">
      <c r="B12" s="129">
        <f>B11+1</f>
        <v>5</v>
      </c>
      <c r="C12" s="116" t="s">
        <v>87</v>
      </c>
      <c r="D12" s="115" t="s">
        <v>166</v>
      </c>
      <c r="E12" s="115" t="s">
        <v>86</v>
      </c>
      <c r="F12" s="115" t="s">
        <v>81</v>
      </c>
      <c r="G12" s="115"/>
      <c r="H12" s="115"/>
      <c r="I12" s="115"/>
      <c r="J12" s="120">
        <v>4</v>
      </c>
      <c r="K12" s="24"/>
    </row>
    <row r="13" spans="2:11" ht="39.95" customHeight="1">
      <c r="B13" s="129">
        <f aca="true" t="shared" si="0" ref="B13:B15">B12+1</f>
        <v>6</v>
      </c>
      <c r="C13" s="76" t="s">
        <v>171</v>
      </c>
      <c r="D13" s="115" t="s">
        <v>163</v>
      </c>
      <c r="E13" s="115" t="s">
        <v>80</v>
      </c>
      <c r="F13" s="115" t="s">
        <v>77</v>
      </c>
      <c r="G13" s="115"/>
      <c r="H13" s="115"/>
      <c r="I13" s="115"/>
      <c r="J13" s="120">
        <v>1</v>
      </c>
      <c r="K13" s="24"/>
    </row>
    <row r="14" spans="2:11" ht="47.25" customHeight="1">
      <c r="B14" s="129">
        <f t="shared" si="0"/>
        <v>7</v>
      </c>
      <c r="C14" s="116" t="s">
        <v>182</v>
      </c>
      <c r="D14" s="115" t="s">
        <v>167</v>
      </c>
      <c r="E14" s="117" t="s">
        <v>173</v>
      </c>
      <c r="F14" s="115"/>
      <c r="G14" s="115"/>
      <c r="H14" s="115"/>
      <c r="I14" s="119"/>
      <c r="J14" s="115"/>
      <c r="K14" s="115"/>
    </row>
    <row r="15" spans="2:11" ht="39.95" customHeight="1">
      <c r="B15" s="129">
        <f t="shared" si="0"/>
        <v>8</v>
      </c>
      <c r="C15" s="76" t="s">
        <v>174</v>
      </c>
      <c r="D15" s="115" t="s">
        <v>91</v>
      </c>
      <c r="E15" s="117">
        <v>0.06</v>
      </c>
      <c r="F15" s="115" t="s">
        <v>92</v>
      </c>
      <c r="G15" s="115"/>
      <c r="H15" s="115"/>
      <c r="I15" s="115"/>
      <c r="J15" s="115"/>
      <c r="K15" s="115"/>
    </row>
    <row r="16" spans="2:11" ht="39.95" customHeight="1">
      <c r="B16" s="129"/>
      <c r="C16" s="71" t="s">
        <v>82</v>
      </c>
      <c r="D16" s="115"/>
      <c r="E16" s="117"/>
      <c r="F16" s="115"/>
      <c r="G16" s="115"/>
      <c r="H16" s="115"/>
      <c r="I16" s="115"/>
      <c r="J16" s="115"/>
      <c r="K16" s="115"/>
    </row>
    <row r="17" spans="2:11" ht="39.95" customHeight="1">
      <c r="B17" s="129">
        <v>9</v>
      </c>
      <c r="C17" s="123" t="s">
        <v>175</v>
      </c>
      <c r="D17" s="146" t="s">
        <v>176</v>
      </c>
      <c r="E17" s="146"/>
      <c r="F17" s="146"/>
      <c r="G17" s="42"/>
      <c r="H17" s="147" t="s">
        <v>177</v>
      </c>
      <c r="I17" s="147"/>
      <c r="J17" s="115"/>
      <c r="K17" s="115"/>
    </row>
    <row r="18" spans="2:11" ht="39.95" customHeight="1">
      <c r="B18" s="130"/>
      <c r="C18" s="122" t="s">
        <v>178</v>
      </c>
      <c r="D18" s="123"/>
      <c r="E18" s="124"/>
      <c r="F18" s="123"/>
      <c r="G18" s="123"/>
      <c r="H18" s="123"/>
      <c r="I18" s="123"/>
      <c r="J18" s="123"/>
      <c r="K18" s="131"/>
    </row>
    <row r="19" spans="2:11" ht="39.95" customHeight="1">
      <c r="B19" s="130"/>
      <c r="C19" s="123" t="s">
        <v>34</v>
      </c>
      <c r="D19" s="123"/>
      <c r="E19" s="123"/>
      <c r="F19" s="123"/>
      <c r="G19" s="123"/>
      <c r="H19" s="123"/>
      <c r="I19" s="123"/>
      <c r="J19" s="123"/>
      <c r="K19" s="132"/>
    </row>
    <row r="20" spans="2:11" ht="39.95" customHeight="1">
      <c r="B20" s="123"/>
      <c r="C20" s="122" t="s">
        <v>35</v>
      </c>
      <c r="D20" s="122"/>
      <c r="E20" s="122"/>
      <c r="F20" s="122"/>
      <c r="G20" s="122"/>
      <c r="H20" s="122"/>
      <c r="I20" s="122"/>
      <c r="J20" s="122"/>
      <c r="K20" s="131"/>
    </row>
    <row r="21" spans="2:11" ht="39.95" customHeight="1">
      <c r="B21" s="135"/>
      <c r="C21" s="125"/>
      <c r="D21" s="125"/>
      <c r="E21" s="125"/>
      <c r="F21" s="125"/>
      <c r="G21" s="125"/>
      <c r="H21" s="125"/>
      <c r="I21" s="125"/>
      <c r="J21" s="125"/>
      <c r="K21" s="126"/>
    </row>
    <row r="22" spans="2:11" ht="39.95" customHeight="1">
      <c r="B22" s="135"/>
      <c r="C22" s="125"/>
      <c r="D22" s="125"/>
      <c r="E22" s="125"/>
      <c r="F22" s="125"/>
      <c r="G22" s="125"/>
      <c r="H22" s="125"/>
      <c r="I22" s="125"/>
      <c r="J22" s="125"/>
      <c r="K22" s="126"/>
    </row>
    <row r="23" spans="2:11" ht="15.7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0" ht="15.75">
      <c r="B24" s="65"/>
      <c r="C24" s="10"/>
      <c r="D24" s="8"/>
      <c r="E24" s="8"/>
      <c r="F24" s="8"/>
      <c r="G24" s="65"/>
      <c r="H24" s="65"/>
      <c r="I24" s="65"/>
      <c r="J24" s="65"/>
    </row>
    <row r="25" spans="2:10" ht="15.75">
      <c r="B25" s="8"/>
      <c r="C25" s="10"/>
      <c r="D25" s="8"/>
      <c r="E25" s="10"/>
      <c r="F25" s="8"/>
      <c r="G25" s="65"/>
      <c r="H25" s="118"/>
      <c r="I25" s="66"/>
      <c r="J25" s="65"/>
    </row>
    <row r="26" spans="2:10" ht="15.75">
      <c r="B26" s="8"/>
      <c r="C26" s="10"/>
      <c r="D26" s="8"/>
      <c r="E26" s="10"/>
      <c r="F26" s="8"/>
      <c r="G26" s="65"/>
      <c r="H26" s="118"/>
      <c r="I26" s="66"/>
      <c r="J26" s="65"/>
    </row>
    <row r="27" spans="2:10" ht="15.75">
      <c r="B27" s="8"/>
      <c r="C27" s="8"/>
      <c r="D27" s="8"/>
      <c r="E27" s="8"/>
      <c r="F27" s="8"/>
      <c r="G27" s="65"/>
      <c r="H27" s="57"/>
      <c r="I27" s="66"/>
      <c r="J27" s="65"/>
    </row>
    <row r="28" spans="2:10" ht="15.75">
      <c r="B28" s="8"/>
      <c r="C28" s="8"/>
      <c r="D28" s="8"/>
      <c r="E28" s="8"/>
      <c r="F28" s="8"/>
      <c r="G28" s="8"/>
      <c r="H28" s="58"/>
      <c r="I28" s="58"/>
      <c r="J28" s="65"/>
    </row>
    <row r="29" spans="2:9" ht="15.75">
      <c r="B29" s="8"/>
      <c r="C29" s="8"/>
      <c r="D29" s="8"/>
      <c r="E29" s="8"/>
      <c r="F29" s="8"/>
      <c r="G29" s="8"/>
      <c r="H29" s="58"/>
      <c r="I29" s="58"/>
    </row>
    <row r="30" spans="2:9" ht="15.75">
      <c r="B30" s="8"/>
      <c r="C30" s="8"/>
      <c r="D30" s="8"/>
      <c r="E30" s="8"/>
      <c r="F30" s="8"/>
      <c r="G30" s="8"/>
      <c r="H30" s="58"/>
      <c r="I30" s="58"/>
    </row>
    <row r="31" spans="2:9" ht="15.75">
      <c r="B31" s="8"/>
      <c r="C31" s="8"/>
      <c r="D31" s="8"/>
      <c r="E31" s="8"/>
      <c r="F31" s="8"/>
      <c r="G31" s="8"/>
      <c r="H31" s="58"/>
      <c r="I31" s="58"/>
    </row>
    <row r="32" spans="2:9" ht="30" customHeight="1">
      <c r="B32" s="8"/>
      <c r="C32" s="8"/>
      <c r="D32" s="8"/>
      <c r="E32" s="144"/>
      <c r="F32" s="144"/>
      <c r="G32" s="144"/>
      <c r="H32" s="144"/>
      <c r="I32" s="144"/>
    </row>
    <row r="33" spans="2:9" ht="27" customHeight="1">
      <c r="B33" s="8"/>
      <c r="C33" s="59"/>
      <c r="D33" s="59"/>
      <c r="E33" s="59"/>
      <c r="F33" s="59"/>
      <c r="G33" s="59"/>
      <c r="H33" s="61"/>
      <c r="I33" s="61"/>
    </row>
    <row r="34" spans="2:9" ht="15.75">
      <c r="B34" s="8"/>
      <c r="D34" s="8"/>
      <c r="E34" s="8"/>
      <c r="F34" s="8"/>
      <c r="G34" s="8"/>
      <c r="H34" s="58"/>
      <c r="I34" s="58"/>
    </row>
    <row r="35" spans="2:9" ht="15.75">
      <c r="B35" s="8"/>
      <c r="C35" s="62"/>
      <c r="D35" s="8"/>
      <c r="E35" s="8"/>
      <c r="F35" s="8"/>
      <c r="G35" s="8"/>
      <c r="H35" s="58"/>
      <c r="I35" s="58"/>
    </row>
    <row r="36" spans="2:9" ht="15.75">
      <c r="B36" s="8"/>
      <c r="C36" s="63"/>
      <c r="D36" s="63"/>
      <c r="E36" s="63"/>
      <c r="F36" s="63"/>
      <c r="G36" s="63"/>
      <c r="H36" s="63"/>
      <c r="I36" s="63"/>
    </row>
    <row r="37" spans="2:9" ht="15.75">
      <c r="B37" s="8"/>
      <c r="C37" s="8"/>
      <c r="E37" s="8"/>
      <c r="G37" s="8"/>
      <c r="H37" s="8"/>
      <c r="I37" s="8"/>
    </row>
    <row r="38" spans="2:9" ht="15.75">
      <c r="B38" s="8"/>
      <c r="C38" s="63"/>
      <c r="E38" s="63"/>
      <c r="G38" s="63"/>
      <c r="H38" s="63"/>
      <c r="I38" s="63"/>
    </row>
    <row r="39" spans="2:9" ht="15.75">
      <c r="B39" s="8"/>
      <c r="C39" s="8"/>
      <c r="E39" s="8"/>
      <c r="G39" s="8"/>
      <c r="H39" s="8"/>
      <c r="I39" s="8"/>
    </row>
    <row r="40" spans="2:9" ht="15.75">
      <c r="B40" s="8"/>
      <c r="C40" s="8"/>
      <c r="E40" s="8"/>
      <c r="G40" s="8"/>
      <c r="H40" s="58"/>
      <c r="I40" s="58"/>
    </row>
    <row r="41" spans="2:9" ht="15.75">
      <c r="B41" s="8"/>
      <c r="C41" s="8"/>
      <c r="E41" s="8"/>
      <c r="G41" s="8"/>
      <c r="H41" s="58"/>
      <c r="I41" s="58"/>
    </row>
    <row r="42" spans="2:9" ht="15.75">
      <c r="B42" s="64"/>
      <c r="C42" s="8"/>
      <c r="E42" s="8"/>
      <c r="G42" s="8"/>
      <c r="H42" s="58"/>
      <c r="I42" s="58"/>
    </row>
    <row r="43" spans="2:9" ht="15.75">
      <c r="B43" s="65"/>
      <c r="C43" s="8"/>
      <c r="E43" s="8"/>
      <c r="G43" s="8"/>
      <c r="H43" s="58"/>
      <c r="I43" s="66"/>
    </row>
    <row r="44" spans="2:9" ht="15.75">
      <c r="B44" s="65"/>
      <c r="C44" s="8"/>
      <c r="E44" s="8"/>
      <c r="G44" s="8"/>
      <c r="H44" s="58"/>
      <c r="I44" s="66"/>
    </row>
    <row r="45" spans="2:9" ht="15.75">
      <c r="B45" s="65"/>
      <c r="C45" s="8"/>
      <c r="E45" s="8"/>
      <c r="G45" s="8"/>
      <c r="H45" s="58"/>
      <c r="I45" s="66"/>
    </row>
    <row r="46" spans="2:9" ht="15.75">
      <c r="B46" s="65"/>
      <c r="C46" s="8"/>
      <c r="E46" s="8"/>
      <c r="G46" s="8"/>
      <c r="H46" s="58"/>
      <c r="I46" s="66"/>
    </row>
    <row r="47" spans="3:9" ht="15.75">
      <c r="C47" s="8"/>
      <c r="E47" s="8"/>
      <c r="G47" s="8"/>
      <c r="H47" s="58"/>
      <c r="I47" s="55"/>
    </row>
    <row r="48" spans="3:8" ht="15.75">
      <c r="C48" s="65"/>
      <c r="E48" s="65"/>
      <c r="G48" s="65"/>
      <c r="H48" s="66"/>
    </row>
    <row r="49" spans="3:8" ht="15.75">
      <c r="C49" s="8"/>
      <c r="E49" s="8"/>
      <c r="G49" s="8"/>
      <c r="H49" s="55"/>
    </row>
  </sheetData>
  <mergeCells count="7">
    <mergeCell ref="D3:G3"/>
    <mergeCell ref="E32:I32"/>
    <mergeCell ref="B2:K2"/>
    <mergeCell ref="B4:K4"/>
    <mergeCell ref="B5:K5"/>
    <mergeCell ref="D17:F17"/>
    <mergeCell ref="H17:I17"/>
  </mergeCells>
  <printOptions/>
  <pageMargins left="0.7" right="0.7" top="0.75" bottom="0.75" header="0.511811023622047" footer="0.511811023622047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4:M59"/>
  <sheetViews>
    <sheetView view="pageBreakPreview" zoomScaleSheetLayoutView="100" workbookViewId="0" topLeftCell="A13">
      <selection activeCell="A42" sqref="A42"/>
    </sheetView>
  </sheetViews>
  <sheetFormatPr defaultColWidth="8.8515625" defaultRowHeight="15"/>
  <cols>
    <col min="1" max="1" width="3.28125" style="0" customWidth="1"/>
    <col min="2" max="2" width="3.57421875" style="0" customWidth="1"/>
    <col min="3" max="3" width="6.00390625" style="0" customWidth="1"/>
    <col min="4" max="4" width="35.7109375" style="0" customWidth="1"/>
    <col min="5" max="5" width="11.140625" style="0" customWidth="1"/>
    <col min="6" max="6" width="7.7109375" style="0" customWidth="1"/>
    <col min="7" max="7" width="6.8515625" style="0" customWidth="1"/>
    <col min="8" max="8" width="7.421875" style="0" customWidth="1"/>
    <col min="9" max="9" width="6.57421875" style="0" customWidth="1"/>
    <col min="10" max="10" width="7.28125" style="0" customWidth="1"/>
    <col min="11" max="11" width="9.7109375" style="0" customWidth="1"/>
    <col min="12" max="12" width="14.140625" style="0" customWidth="1"/>
  </cols>
  <sheetData>
    <row r="1" ht="11.25" customHeight="1"/>
    <row r="4" spans="3:13" ht="15.75">
      <c r="C4" s="7" t="s">
        <v>96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3:13" ht="19.5" customHeight="1">
      <c r="C5" s="7" t="s">
        <v>97</v>
      </c>
      <c r="D5" s="7"/>
      <c r="E5" s="7"/>
      <c r="F5" s="7"/>
      <c r="G5" s="7"/>
      <c r="H5" s="7"/>
      <c r="I5" s="7"/>
      <c r="J5" s="7"/>
      <c r="K5" s="7"/>
      <c r="L5" s="7"/>
      <c r="M5" s="7"/>
    </row>
    <row r="6" spans="3:13" ht="15.75">
      <c r="C6" s="8" t="s">
        <v>98</v>
      </c>
      <c r="D6" s="8"/>
      <c r="E6" s="8"/>
      <c r="F6" s="9"/>
      <c r="G6" s="9"/>
      <c r="H6" s="9"/>
      <c r="I6" s="9"/>
      <c r="J6" s="9"/>
      <c r="M6" s="7"/>
    </row>
    <row r="7" spans="3:13" ht="15.75">
      <c r="C7" s="11" t="s">
        <v>99</v>
      </c>
      <c r="D7" s="12"/>
      <c r="E7" s="12"/>
      <c r="F7" s="12"/>
      <c r="G7" s="12"/>
      <c r="H7" s="12"/>
      <c r="I7" s="12"/>
      <c r="J7" s="12"/>
      <c r="K7" s="12"/>
      <c r="L7" s="13"/>
      <c r="M7" s="7"/>
    </row>
    <row r="8" spans="3:13" ht="19.5" customHeight="1">
      <c r="C8" s="11"/>
      <c r="D8" s="11"/>
      <c r="E8" s="11"/>
      <c r="F8" s="11"/>
      <c r="G8" s="11"/>
      <c r="H8" s="11"/>
      <c r="I8" s="11"/>
      <c r="J8" s="11"/>
      <c r="K8" s="11"/>
      <c r="L8" s="11"/>
      <c r="M8" s="7"/>
    </row>
    <row r="9" spans="3:13" ht="22.5">
      <c r="C9" s="148" t="s">
        <v>100</v>
      </c>
      <c r="D9" s="148"/>
      <c r="E9" s="148"/>
      <c r="F9" s="148"/>
      <c r="G9" s="148"/>
      <c r="H9" s="148"/>
      <c r="I9" s="148"/>
      <c r="J9" s="148"/>
      <c r="K9" s="148"/>
      <c r="L9" s="148"/>
      <c r="M9" s="14"/>
    </row>
    <row r="10" spans="3:13" ht="11.25" customHeight="1"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3:13" ht="6.75" customHeight="1"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5"/>
    </row>
    <row r="12" spans="3:13" ht="18.75">
      <c r="C12" s="150" t="s">
        <v>101</v>
      </c>
      <c r="D12" s="150"/>
      <c r="E12" s="150"/>
      <c r="F12" s="150"/>
      <c r="G12" s="150"/>
      <c r="H12" s="150"/>
      <c r="I12" s="150"/>
      <c r="J12" s="150"/>
      <c r="K12" s="150"/>
      <c r="L12" s="150"/>
      <c r="M12" s="2"/>
    </row>
    <row r="13" spans="3:13" ht="18.75"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</row>
    <row r="14" spans="3:13" ht="15.75" customHeight="1">
      <c r="C14" s="151" t="s">
        <v>102</v>
      </c>
      <c r="D14" s="151"/>
      <c r="E14" s="151"/>
      <c r="F14" s="2"/>
      <c r="G14" s="2"/>
      <c r="H14" s="2"/>
      <c r="I14" s="2"/>
      <c r="J14" s="2"/>
      <c r="K14" s="2"/>
      <c r="L14" s="2"/>
      <c r="M14" s="2"/>
    </row>
    <row r="15" spans="3:13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3:13" ht="42" customHeight="1">
      <c r="C16" s="17" t="s">
        <v>13</v>
      </c>
      <c r="D16" s="68" t="s">
        <v>66</v>
      </c>
      <c r="E16" s="68" t="s">
        <v>67</v>
      </c>
      <c r="F16" s="18" t="s">
        <v>15</v>
      </c>
      <c r="G16" s="69" t="s">
        <v>68</v>
      </c>
      <c r="H16" s="69" t="s">
        <v>69</v>
      </c>
      <c r="I16" s="97" t="s">
        <v>70</v>
      </c>
      <c r="J16" s="69" t="s">
        <v>71</v>
      </c>
      <c r="K16" s="18" t="s">
        <v>72</v>
      </c>
      <c r="L16" s="20" t="s">
        <v>73</v>
      </c>
      <c r="M16" s="2"/>
    </row>
    <row r="17" spans="3:13" ht="15.75">
      <c r="C17" s="98"/>
      <c r="D17" s="4"/>
      <c r="E17" s="4"/>
      <c r="F17" s="99"/>
      <c r="G17" s="99"/>
      <c r="H17" s="99"/>
      <c r="I17" s="99"/>
      <c r="J17" s="99"/>
      <c r="K17" s="4"/>
      <c r="L17" s="100"/>
      <c r="M17" s="2"/>
    </row>
    <row r="18" spans="3:13" ht="47.25" customHeight="1">
      <c r="C18" s="21">
        <v>1</v>
      </c>
      <c r="D18" s="3" t="s">
        <v>103</v>
      </c>
      <c r="E18" s="24" t="s">
        <v>104</v>
      </c>
      <c r="F18" s="70" t="s">
        <v>20</v>
      </c>
      <c r="G18" s="22" t="s">
        <v>81</v>
      </c>
      <c r="H18" s="22">
        <v>60</v>
      </c>
      <c r="I18" s="22">
        <v>1.25</v>
      </c>
      <c r="J18" s="22">
        <v>1.25</v>
      </c>
      <c r="K18" s="23">
        <v>20</v>
      </c>
      <c r="L18" s="25">
        <f>J18*K18*H18</f>
        <v>1500</v>
      </c>
      <c r="M18" s="26"/>
    </row>
    <row r="19" spans="3:13" ht="39" customHeight="1">
      <c r="C19" s="21">
        <f>C18+1</f>
        <v>2</v>
      </c>
      <c r="D19" s="3" t="s">
        <v>105</v>
      </c>
      <c r="E19" s="24" t="s">
        <v>106</v>
      </c>
      <c r="F19" s="70" t="s">
        <v>20</v>
      </c>
      <c r="G19" s="22" t="s">
        <v>81</v>
      </c>
      <c r="H19" s="22">
        <v>45</v>
      </c>
      <c r="I19" s="22">
        <v>1.25</v>
      </c>
      <c r="J19" s="22">
        <v>1.25</v>
      </c>
      <c r="K19" s="23">
        <v>20</v>
      </c>
      <c r="L19" s="25">
        <f>J19*K19*H19</f>
        <v>1125</v>
      </c>
      <c r="M19" s="26"/>
    </row>
    <row r="20" spans="3:13" ht="53.25" customHeight="1">
      <c r="C20" s="21">
        <f>C19+1</f>
        <v>3</v>
      </c>
      <c r="D20" s="3" t="s">
        <v>107</v>
      </c>
      <c r="E20" s="24" t="s">
        <v>108</v>
      </c>
      <c r="F20" s="70" t="s">
        <v>20</v>
      </c>
      <c r="G20" s="22" t="s">
        <v>77</v>
      </c>
      <c r="H20" s="22">
        <v>25</v>
      </c>
      <c r="I20" s="22"/>
      <c r="J20" s="22">
        <v>1</v>
      </c>
      <c r="K20" s="23">
        <v>6</v>
      </c>
      <c r="L20" s="25">
        <f>J20*K20*H20</f>
        <v>150</v>
      </c>
      <c r="M20" s="26"/>
    </row>
    <row r="21" spans="3:13" ht="28.5" customHeight="1">
      <c r="C21" s="21"/>
      <c r="D21" s="3" t="s">
        <v>82</v>
      </c>
      <c r="E21" s="24"/>
      <c r="F21" s="70"/>
      <c r="G21" s="22"/>
      <c r="H21" s="22"/>
      <c r="I21" s="22"/>
      <c r="J21" s="22"/>
      <c r="K21" s="23"/>
      <c r="L21" s="25">
        <f>SUM(L18:L20)</f>
        <v>2775</v>
      </c>
      <c r="M21" s="26"/>
    </row>
    <row r="22" spans="3:13" ht="35.25" customHeight="1">
      <c r="C22" s="21"/>
      <c r="D22" s="71" t="s">
        <v>83</v>
      </c>
      <c r="E22" s="24" t="s">
        <v>84</v>
      </c>
      <c r="F22" s="70"/>
      <c r="G22" s="22"/>
      <c r="H22" s="22"/>
      <c r="I22" s="22"/>
      <c r="J22" s="22"/>
      <c r="K22" s="23"/>
      <c r="L22" s="73">
        <f>L21*0.85</f>
        <v>2358.75</v>
      </c>
      <c r="M22" s="26"/>
    </row>
    <row r="23" spans="3:13" ht="36" customHeight="1">
      <c r="C23" s="21">
        <v>4</v>
      </c>
      <c r="D23" s="3" t="s">
        <v>109</v>
      </c>
      <c r="E23" s="24" t="s">
        <v>110</v>
      </c>
      <c r="F23" s="70" t="s">
        <v>20</v>
      </c>
      <c r="G23" s="22"/>
      <c r="H23" s="22">
        <v>12</v>
      </c>
      <c r="I23" s="22"/>
      <c r="J23" s="22">
        <v>1</v>
      </c>
      <c r="K23" s="23">
        <v>20</v>
      </c>
      <c r="L23" s="25">
        <f>H23*J23*K23</f>
        <v>240</v>
      </c>
      <c r="M23" s="26"/>
    </row>
    <row r="24" spans="3:13" ht="36.75" customHeight="1">
      <c r="C24" s="21">
        <v>5</v>
      </c>
      <c r="D24" s="3" t="s">
        <v>111</v>
      </c>
      <c r="E24" s="24" t="s">
        <v>112</v>
      </c>
      <c r="F24" s="22" t="s">
        <v>113</v>
      </c>
      <c r="G24" s="22" t="s">
        <v>77</v>
      </c>
      <c r="H24" s="22">
        <v>38</v>
      </c>
      <c r="I24" s="22"/>
      <c r="J24" s="22">
        <v>1</v>
      </c>
      <c r="K24" s="23">
        <v>2</v>
      </c>
      <c r="L24" s="25">
        <f>H24*J24*K24</f>
        <v>76</v>
      </c>
      <c r="M24" s="26"/>
    </row>
    <row r="25" spans="3:13" ht="37.5" customHeight="1">
      <c r="C25" s="74">
        <f>C24+1</f>
        <v>6</v>
      </c>
      <c r="D25" s="75" t="s">
        <v>87</v>
      </c>
      <c r="E25" s="24" t="s">
        <v>88</v>
      </c>
      <c r="F25" s="22" t="s">
        <v>113</v>
      </c>
      <c r="G25" s="22" t="s">
        <v>77</v>
      </c>
      <c r="H25" s="22">
        <v>38</v>
      </c>
      <c r="I25" s="22">
        <v>1.75</v>
      </c>
      <c r="J25" s="22">
        <v>1.75</v>
      </c>
      <c r="K25" s="23">
        <v>2</v>
      </c>
      <c r="L25" s="25">
        <f>H25*J25*K25</f>
        <v>133</v>
      </c>
      <c r="M25" s="26"/>
    </row>
    <row r="26" spans="3:13" ht="30" customHeight="1">
      <c r="C26" s="21">
        <f>C25+1</f>
        <v>7</v>
      </c>
      <c r="D26" s="76" t="s">
        <v>89</v>
      </c>
      <c r="E26" s="24" t="s">
        <v>114</v>
      </c>
      <c r="F26" s="77">
        <v>0.131</v>
      </c>
      <c r="G26" s="22"/>
      <c r="H26" s="22"/>
      <c r="I26" s="22"/>
      <c r="J26" s="22">
        <v>0.131</v>
      </c>
      <c r="K26" s="24">
        <f>L22</f>
        <v>2358.75</v>
      </c>
      <c r="L26" s="25">
        <f>K26*J26</f>
        <v>308.99625000000003</v>
      </c>
      <c r="M26" s="26"/>
    </row>
    <row r="27" spans="3:13" ht="21" customHeight="1">
      <c r="C27" s="21">
        <f>C26+1</f>
        <v>8</v>
      </c>
      <c r="D27" s="76" t="s">
        <v>115</v>
      </c>
      <c r="E27" s="24" t="s">
        <v>116</v>
      </c>
      <c r="F27" s="77">
        <v>0.1</v>
      </c>
      <c r="G27" s="22"/>
      <c r="H27" s="22"/>
      <c r="I27" s="22"/>
      <c r="J27" s="22">
        <v>0.1</v>
      </c>
      <c r="K27" s="24">
        <f>L22</f>
        <v>2358.75</v>
      </c>
      <c r="L27" s="25">
        <f>K27*J27</f>
        <v>235.875</v>
      </c>
      <c r="M27" s="44"/>
    </row>
    <row r="28" spans="3:13" ht="27">
      <c r="C28" s="21">
        <f>C27+1</f>
        <v>9</v>
      </c>
      <c r="D28" s="76" t="s">
        <v>90</v>
      </c>
      <c r="E28" s="24" t="s">
        <v>91</v>
      </c>
      <c r="F28" s="77">
        <v>0.06</v>
      </c>
      <c r="G28" s="22" t="s">
        <v>92</v>
      </c>
      <c r="H28" s="22"/>
      <c r="I28" s="22">
        <v>2.5</v>
      </c>
      <c r="J28" s="22">
        <v>0.15</v>
      </c>
      <c r="K28" s="24">
        <f>L22+L26</f>
        <v>2667.74625</v>
      </c>
      <c r="L28" s="25">
        <f>K28*J28</f>
        <v>400.1619375</v>
      </c>
      <c r="M28" s="44"/>
    </row>
    <row r="29" spans="3:13" ht="21.75" customHeight="1">
      <c r="C29" s="21"/>
      <c r="D29" s="79" t="s">
        <v>93</v>
      </c>
      <c r="E29" s="42"/>
      <c r="F29" s="77"/>
      <c r="G29" s="42"/>
      <c r="H29" s="42"/>
      <c r="I29" s="42"/>
      <c r="J29" s="42"/>
      <c r="K29" s="24"/>
      <c r="L29" s="80">
        <f>SUM(L22:L28)</f>
        <v>3752.7831875</v>
      </c>
      <c r="M29" s="44"/>
    </row>
    <row r="30" spans="3:13" ht="21.75" customHeight="1">
      <c r="C30" s="74">
        <v>10</v>
      </c>
      <c r="D30" s="81" t="s">
        <v>94</v>
      </c>
      <c r="E30" s="82"/>
      <c r="F30" s="83">
        <v>0.02</v>
      </c>
      <c r="G30" s="82"/>
      <c r="H30" s="82"/>
      <c r="I30" s="82"/>
      <c r="J30" s="82"/>
      <c r="K30" s="84"/>
      <c r="L30" s="85">
        <f>L29*0.02</f>
        <v>75.05566375000001</v>
      </c>
      <c r="M30" s="44"/>
    </row>
    <row r="31" spans="3:13" ht="15.75">
      <c r="C31" s="86"/>
      <c r="D31" s="87" t="s">
        <v>95</v>
      </c>
      <c r="E31" s="87"/>
      <c r="F31" s="88"/>
      <c r="G31" s="87"/>
      <c r="H31" s="87"/>
      <c r="I31" s="87"/>
      <c r="J31" s="87"/>
      <c r="K31" s="87"/>
      <c r="L31" s="89">
        <f>SUM(L29:L30)</f>
        <v>3827.83885125</v>
      </c>
      <c r="M31" s="101"/>
    </row>
    <row r="32" spans="3:13" ht="15">
      <c r="C32" s="21"/>
      <c r="D32" s="90" t="s">
        <v>34</v>
      </c>
      <c r="E32" s="90"/>
      <c r="F32" s="90"/>
      <c r="G32" s="90"/>
      <c r="H32" s="90"/>
      <c r="I32" s="90"/>
      <c r="J32" s="90"/>
      <c r="K32" s="90"/>
      <c r="L32" s="91">
        <f>L31*0.2</f>
        <v>765.5677702500001</v>
      </c>
      <c r="M32" s="101"/>
    </row>
    <row r="33" spans="3:13" ht="15.75">
      <c r="C33" s="102"/>
      <c r="D33" s="93" t="s">
        <v>35</v>
      </c>
      <c r="E33" s="103"/>
      <c r="F33" s="94"/>
      <c r="G33" s="95"/>
      <c r="H33" s="95"/>
      <c r="I33" s="95"/>
      <c r="J33" s="95"/>
      <c r="K33" s="95"/>
      <c r="L33" s="96">
        <f>L31+L32</f>
        <v>4593.4066215</v>
      </c>
      <c r="M33" s="58"/>
    </row>
    <row r="34" spans="3:13" ht="15.75">
      <c r="C34" s="9"/>
      <c r="D34" s="8"/>
      <c r="E34" s="8"/>
      <c r="F34" s="8"/>
      <c r="G34" s="8"/>
      <c r="H34" s="8"/>
      <c r="I34" s="8"/>
      <c r="J34" s="8"/>
      <c r="K34" s="8"/>
      <c r="L34" s="8"/>
      <c r="M34" s="58"/>
    </row>
    <row r="35" ht="15" hidden="1"/>
    <row r="36" spans="3:10" ht="15.75" hidden="1">
      <c r="C36" s="9"/>
      <c r="D36" s="8" t="s">
        <v>117</v>
      </c>
      <c r="E36" s="53"/>
      <c r="F36" s="53"/>
      <c r="G36" s="53"/>
      <c r="H36" s="53"/>
      <c r="I36" s="54"/>
      <c r="J36" s="55"/>
    </row>
    <row r="37" spans="3:10" ht="15.75" hidden="1">
      <c r="C37" s="9"/>
      <c r="D37" s="56"/>
      <c r="E37" s="53"/>
      <c r="F37" s="53"/>
      <c r="G37" s="53"/>
      <c r="H37" s="53"/>
      <c r="I37" s="57"/>
      <c r="J37" s="55"/>
    </row>
    <row r="38" spans="3:10" ht="15.75" hidden="1">
      <c r="C38" s="9"/>
      <c r="D38" s="8" t="s">
        <v>37</v>
      </c>
      <c r="E38" s="8"/>
      <c r="F38" s="8"/>
      <c r="G38" s="8"/>
      <c r="H38" s="8"/>
      <c r="I38" s="58"/>
      <c r="J38" s="58"/>
    </row>
    <row r="39" spans="3:10" ht="15.75" hidden="1">
      <c r="C39" s="9"/>
      <c r="D39" s="8"/>
      <c r="E39" s="8"/>
      <c r="F39" s="8"/>
      <c r="G39" s="8"/>
      <c r="H39" s="8"/>
      <c r="I39" s="58"/>
      <c r="J39" s="58"/>
    </row>
    <row r="40" spans="3:10" ht="15.75">
      <c r="C40" s="9"/>
      <c r="D40" s="8"/>
      <c r="E40" s="8"/>
      <c r="F40" s="8"/>
      <c r="G40" s="8"/>
      <c r="H40" s="8"/>
      <c r="I40" s="58"/>
      <c r="J40" s="58"/>
    </row>
    <row r="41" spans="3:10" ht="15.75">
      <c r="C41" s="9"/>
      <c r="D41" s="8" t="s">
        <v>38</v>
      </c>
      <c r="E41" s="8"/>
      <c r="F41" s="8"/>
      <c r="G41" s="8"/>
      <c r="H41" s="8" t="s">
        <v>39</v>
      </c>
      <c r="I41" s="58"/>
      <c r="J41" s="58"/>
    </row>
    <row r="42" spans="3:10" ht="40.5" customHeight="1">
      <c r="C42" s="9"/>
      <c r="D42" s="8" t="s">
        <v>40</v>
      </c>
      <c r="E42" s="8"/>
      <c r="F42" s="144" t="s">
        <v>118</v>
      </c>
      <c r="G42" s="144"/>
      <c r="H42" s="144"/>
      <c r="I42" s="144"/>
      <c r="J42" s="58"/>
    </row>
    <row r="43" spans="3:10" ht="46.5" customHeight="1">
      <c r="C43" s="9"/>
      <c r="D43" s="59" t="s">
        <v>119</v>
      </c>
      <c r="E43" s="59"/>
      <c r="F43" s="59" t="s">
        <v>120</v>
      </c>
      <c r="G43" s="59"/>
      <c r="H43" s="59"/>
      <c r="I43" s="61"/>
      <c r="J43" s="61"/>
    </row>
    <row r="44" spans="3:10" ht="15.75">
      <c r="C44" s="9"/>
      <c r="D44" s="53"/>
      <c r="E44" s="8"/>
      <c r="F44" s="8"/>
      <c r="G44" s="8"/>
      <c r="H44" s="8"/>
      <c r="I44" s="58"/>
      <c r="J44" s="58"/>
    </row>
    <row r="45" spans="3:10" ht="15.75" hidden="1">
      <c r="C45" s="104"/>
      <c r="D45" s="105" t="s">
        <v>44</v>
      </c>
      <c r="E45" s="104"/>
      <c r="F45" s="104"/>
      <c r="G45" s="104"/>
      <c r="H45" s="104"/>
      <c r="I45" s="106"/>
      <c r="J45" s="106"/>
    </row>
    <row r="46" spans="3:10" ht="15.75" hidden="1">
      <c r="C46" s="104"/>
      <c r="D46" s="107"/>
      <c r="E46" s="107"/>
      <c r="F46" s="107"/>
      <c r="G46" s="107"/>
      <c r="H46" s="107"/>
      <c r="I46" s="107"/>
      <c r="J46" s="107"/>
    </row>
    <row r="47" spans="3:10" ht="15.75" hidden="1">
      <c r="C47" s="104"/>
      <c r="D47" s="104" t="s">
        <v>121</v>
      </c>
      <c r="E47" s="152" t="s">
        <v>122</v>
      </c>
      <c r="F47" s="152"/>
      <c r="G47" s="104" t="s">
        <v>123</v>
      </c>
      <c r="H47" s="104"/>
      <c r="I47" s="104"/>
      <c r="J47" s="104"/>
    </row>
    <row r="48" spans="3:10" ht="15.75" hidden="1">
      <c r="C48" s="104"/>
      <c r="D48" s="107"/>
      <c r="E48" s="107"/>
      <c r="F48" s="107"/>
      <c r="G48" s="107"/>
      <c r="H48" s="107"/>
      <c r="I48" s="107"/>
      <c r="J48" s="107"/>
    </row>
    <row r="49" spans="3:10" ht="15.75" hidden="1">
      <c r="C49" s="104"/>
      <c r="D49" s="104" t="s">
        <v>48</v>
      </c>
      <c r="E49" s="152" t="s">
        <v>122</v>
      </c>
      <c r="F49" s="152"/>
      <c r="G49" s="104" t="s">
        <v>49</v>
      </c>
      <c r="H49" s="104"/>
      <c r="I49" s="104"/>
      <c r="J49" s="104"/>
    </row>
    <row r="50" spans="3:10" ht="15.75" hidden="1">
      <c r="C50" s="104"/>
      <c r="D50" s="104"/>
      <c r="E50" s="104"/>
      <c r="F50" s="104"/>
      <c r="G50" s="104"/>
      <c r="H50" s="104"/>
      <c r="I50" s="106"/>
      <c r="J50" s="106"/>
    </row>
    <row r="51" spans="3:10" ht="15.75" hidden="1">
      <c r="C51" s="104"/>
      <c r="D51" s="104" t="s">
        <v>124</v>
      </c>
      <c r="E51" s="152" t="s">
        <v>122</v>
      </c>
      <c r="F51" s="152"/>
      <c r="G51" s="104" t="s">
        <v>51</v>
      </c>
      <c r="H51" s="104"/>
      <c r="I51" s="106"/>
      <c r="J51" s="106"/>
    </row>
    <row r="52" spans="3:10" ht="15.75" hidden="1">
      <c r="C52" s="108"/>
      <c r="D52" s="104"/>
      <c r="E52" s="104"/>
      <c r="F52" s="104"/>
      <c r="G52" s="104"/>
      <c r="H52" s="104"/>
      <c r="I52" s="106"/>
      <c r="J52" s="106"/>
    </row>
    <row r="53" spans="3:10" ht="15.75" hidden="1">
      <c r="C53" s="109"/>
      <c r="D53" s="104" t="s">
        <v>52</v>
      </c>
      <c r="E53" s="152" t="s">
        <v>122</v>
      </c>
      <c r="F53" s="152"/>
      <c r="G53" s="104" t="s">
        <v>53</v>
      </c>
      <c r="H53" s="104"/>
      <c r="I53" s="106"/>
      <c r="J53" s="110"/>
    </row>
    <row r="54" spans="3:10" ht="15.75" hidden="1">
      <c r="C54" s="109"/>
      <c r="D54" s="104"/>
      <c r="E54" s="104"/>
      <c r="F54" s="104"/>
      <c r="G54" s="104"/>
      <c r="H54" s="104"/>
      <c r="I54" s="106"/>
      <c r="J54" s="110"/>
    </row>
    <row r="55" spans="3:10" ht="15.75" hidden="1">
      <c r="C55" s="109"/>
      <c r="D55" s="104" t="s">
        <v>54</v>
      </c>
      <c r="E55" s="152" t="s">
        <v>122</v>
      </c>
      <c r="F55" s="152"/>
      <c r="G55" s="104" t="s">
        <v>55</v>
      </c>
      <c r="H55" s="104"/>
      <c r="I55" s="106"/>
      <c r="J55" s="110"/>
    </row>
    <row r="56" spans="3:10" ht="15.75" hidden="1">
      <c r="C56" s="109"/>
      <c r="D56" s="104"/>
      <c r="E56" s="104"/>
      <c r="F56" s="104"/>
      <c r="G56" s="104"/>
      <c r="H56" s="104"/>
      <c r="I56" s="106"/>
      <c r="J56" s="110"/>
    </row>
    <row r="57" spans="4:9" ht="15.75" hidden="1">
      <c r="D57" s="104" t="s">
        <v>56</v>
      </c>
      <c r="E57" s="152" t="s">
        <v>122</v>
      </c>
      <c r="F57" s="152"/>
      <c r="G57" s="104" t="s">
        <v>57</v>
      </c>
      <c r="H57" s="104"/>
      <c r="I57" s="106"/>
    </row>
    <row r="58" spans="4:9" ht="15.75" hidden="1">
      <c r="D58" s="109"/>
      <c r="E58" s="109"/>
      <c r="F58" s="109"/>
      <c r="G58" s="109"/>
      <c r="H58" s="109"/>
      <c r="I58" s="110"/>
    </row>
    <row r="59" spans="4:9" ht="15.75" hidden="1">
      <c r="D59" s="104" t="s">
        <v>63</v>
      </c>
      <c r="E59" s="152" t="s">
        <v>122</v>
      </c>
      <c r="F59" s="152"/>
      <c r="G59" s="104" t="s">
        <v>64</v>
      </c>
      <c r="H59" s="104"/>
      <c r="I59" s="111"/>
    </row>
  </sheetData>
  <mergeCells count="12">
    <mergeCell ref="E57:F57"/>
    <mergeCell ref="E59:F59"/>
    <mergeCell ref="E47:F47"/>
    <mergeCell ref="E49:F49"/>
    <mergeCell ref="E51:F51"/>
    <mergeCell ref="E53:F53"/>
    <mergeCell ref="E55:F55"/>
    <mergeCell ref="C9:L9"/>
    <mergeCell ref="C11:L11"/>
    <mergeCell ref="C12:L12"/>
    <mergeCell ref="C14:E14"/>
    <mergeCell ref="F42:I42"/>
  </mergeCells>
  <printOptions/>
  <pageMargins left="0.708333333333333" right="0.708333333333333" top="0.747916666666667" bottom="0.747916666666667" header="0.511811023622047" footer="0.511811023622047"/>
  <pageSetup fitToHeight="1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57"/>
  <sheetViews>
    <sheetView view="pageBreakPreview" zoomScaleSheetLayoutView="100" workbookViewId="0" topLeftCell="A25">
      <selection activeCell="A42" sqref="A42"/>
    </sheetView>
  </sheetViews>
  <sheetFormatPr defaultColWidth="8.8515625" defaultRowHeight="15"/>
  <cols>
    <col min="3" max="3" width="36.421875" style="0" customWidth="1"/>
    <col min="7" max="7" width="10.28125" style="0" customWidth="1"/>
    <col min="11" max="11" width="10.7109375" style="0" customWidth="1"/>
  </cols>
  <sheetData>
    <row r="2" spans="2:11" ht="15.75">
      <c r="B2" s="7" t="s">
        <v>125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126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127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128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129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8" t="s">
        <v>130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2:11" ht="20.25"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23.25" customHeight="1">
      <c r="B10" s="137" t="s">
        <v>131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3" t="s">
        <v>102</v>
      </c>
      <c r="C12" s="153"/>
      <c r="D12" s="153"/>
      <c r="E12" s="153"/>
      <c r="F12" s="153"/>
      <c r="G12" s="153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8" t="s">
        <v>66</v>
      </c>
      <c r="D14" s="68" t="s">
        <v>67</v>
      </c>
      <c r="E14" s="18" t="s">
        <v>15</v>
      </c>
      <c r="F14" s="69" t="s">
        <v>68</v>
      </c>
      <c r="G14" s="69" t="s">
        <v>69</v>
      </c>
      <c r="H14" s="69" t="s">
        <v>70</v>
      </c>
      <c r="I14" s="69" t="s">
        <v>71</v>
      </c>
      <c r="J14" s="18" t="s">
        <v>72</v>
      </c>
      <c r="K14" s="20" t="s">
        <v>73</v>
      </c>
    </row>
    <row r="15" spans="2:11" ht="15.75">
      <c r="B15" s="98"/>
      <c r="C15" s="4"/>
      <c r="D15" s="4"/>
      <c r="E15" s="99"/>
      <c r="F15" s="99"/>
      <c r="G15" s="99"/>
      <c r="H15" s="99"/>
      <c r="I15" s="99"/>
      <c r="J15" s="4"/>
      <c r="K15" s="100"/>
    </row>
    <row r="16" spans="2:11" ht="44.25" customHeight="1">
      <c r="B16" s="21">
        <v>1</v>
      </c>
      <c r="C16" s="3" t="s">
        <v>103</v>
      </c>
      <c r="D16" s="24" t="s">
        <v>104</v>
      </c>
      <c r="E16" s="70" t="s">
        <v>20</v>
      </c>
      <c r="F16" s="22" t="s">
        <v>81</v>
      </c>
      <c r="G16" s="22">
        <v>40</v>
      </c>
      <c r="H16" s="22"/>
      <c r="I16" s="22">
        <v>1.25</v>
      </c>
      <c r="J16" s="23">
        <v>17</v>
      </c>
      <c r="K16" s="25">
        <f>I16*J16*G16</f>
        <v>850</v>
      </c>
    </row>
    <row r="17" spans="2:11" ht="48" customHeight="1">
      <c r="B17" s="21">
        <f>B16+1</f>
        <v>2</v>
      </c>
      <c r="C17" s="3" t="s">
        <v>105</v>
      </c>
      <c r="D17" s="24" t="s">
        <v>106</v>
      </c>
      <c r="E17" s="70" t="s">
        <v>20</v>
      </c>
      <c r="F17" s="22" t="s">
        <v>81</v>
      </c>
      <c r="G17" s="22">
        <v>40</v>
      </c>
      <c r="H17" s="22"/>
      <c r="I17" s="22">
        <v>1.25</v>
      </c>
      <c r="J17" s="23">
        <v>17</v>
      </c>
      <c r="K17" s="25">
        <f>I17*J17*G17</f>
        <v>850</v>
      </c>
    </row>
    <row r="18" spans="2:11" ht="54.75" customHeight="1">
      <c r="B18" s="21">
        <f>B17+1</f>
        <v>3</v>
      </c>
      <c r="C18" s="3" t="s">
        <v>107</v>
      </c>
      <c r="D18" s="24" t="s">
        <v>108</v>
      </c>
      <c r="E18" s="70" t="s">
        <v>20</v>
      </c>
      <c r="F18" s="22" t="s">
        <v>77</v>
      </c>
      <c r="G18" s="22">
        <v>25</v>
      </c>
      <c r="H18" s="22"/>
      <c r="I18" s="22">
        <v>1.25</v>
      </c>
      <c r="J18" s="23">
        <v>17</v>
      </c>
      <c r="K18" s="25">
        <f>I18*J18*G18</f>
        <v>531.25</v>
      </c>
    </row>
    <row r="19" spans="2:11" ht="26.25" customHeight="1">
      <c r="B19" s="21"/>
      <c r="C19" s="3" t="s">
        <v>82</v>
      </c>
      <c r="D19" s="24"/>
      <c r="E19" s="70"/>
      <c r="F19" s="22"/>
      <c r="G19" s="22"/>
      <c r="H19" s="22"/>
      <c r="I19" s="22"/>
      <c r="J19" s="23"/>
      <c r="K19" s="25">
        <f>SUM(K16:K18)</f>
        <v>2231.25</v>
      </c>
    </row>
    <row r="20" spans="2:11" ht="38.25" customHeight="1">
      <c r="B20" s="21"/>
      <c r="C20" s="71" t="s">
        <v>83</v>
      </c>
      <c r="D20" s="24" t="s">
        <v>84</v>
      </c>
      <c r="E20" s="70"/>
      <c r="F20" s="22"/>
      <c r="G20" s="22"/>
      <c r="H20" s="22"/>
      <c r="I20" s="22"/>
      <c r="J20" s="23"/>
      <c r="K20" s="73">
        <f>K19*0.85</f>
        <v>1896.5625</v>
      </c>
    </row>
    <row r="21" spans="2:11" ht="33.75">
      <c r="B21" s="21">
        <v>4</v>
      </c>
      <c r="C21" s="3" t="s">
        <v>109</v>
      </c>
      <c r="D21" s="24" t="s">
        <v>110</v>
      </c>
      <c r="E21" s="70" t="s">
        <v>20</v>
      </c>
      <c r="F21" s="22"/>
      <c r="G21" s="22">
        <v>12</v>
      </c>
      <c r="H21" s="22"/>
      <c r="I21" s="22">
        <v>1</v>
      </c>
      <c r="J21" s="23">
        <v>17</v>
      </c>
      <c r="K21" s="25">
        <f>G21*I21*J21</f>
        <v>204</v>
      </c>
    </row>
    <row r="22" spans="2:11" ht="30">
      <c r="B22" s="21">
        <v>5</v>
      </c>
      <c r="C22" s="3" t="s">
        <v>111</v>
      </c>
      <c r="D22" s="24" t="s">
        <v>112</v>
      </c>
      <c r="E22" s="22" t="s">
        <v>113</v>
      </c>
      <c r="F22" s="22" t="s">
        <v>77</v>
      </c>
      <c r="G22" s="22">
        <v>38</v>
      </c>
      <c r="H22" s="22"/>
      <c r="I22" s="22">
        <v>1</v>
      </c>
      <c r="J22" s="23">
        <v>2</v>
      </c>
      <c r="K22" s="25">
        <f>G22*I22*J22</f>
        <v>76</v>
      </c>
    </row>
    <row r="23" spans="2:11" ht="49.5" customHeight="1">
      <c r="B23" s="74">
        <f>B22+1</f>
        <v>6</v>
      </c>
      <c r="C23" s="75" t="s">
        <v>87</v>
      </c>
      <c r="D23" s="24" t="s">
        <v>88</v>
      </c>
      <c r="E23" s="22" t="s">
        <v>113</v>
      </c>
      <c r="F23" s="22" t="s">
        <v>77</v>
      </c>
      <c r="G23" s="22">
        <v>38</v>
      </c>
      <c r="H23" s="22">
        <v>1.75</v>
      </c>
      <c r="I23" s="22">
        <v>1.75</v>
      </c>
      <c r="J23" s="23">
        <v>2</v>
      </c>
      <c r="K23" s="25">
        <f>G23*I23*J23</f>
        <v>133</v>
      </c>
    </row>
    <row r="24" spans="2:11" ht="15">
      <c r="B24" s="21">
        <f>B23+1</f>
        <v>7</v>
      </c>
      <c r="C24" s="76" t="s">
        <v>89</v>
      </c>
      <c r="D24" s="24" t="s">
        <v>114</v>
      </c>
      <c r="E24" s="77">
        <v>0.131</v>
      </c>
      <c r="F24" s="22"/>
      <c r="G24" s="22"/>
      <c r="H24" s="22"/>
      <c r="I24" s="22">
        <v>0.131</v>
      </c>
      <c r="J24" s="24">
        <f>K20</f>
        <v>1896.5625</v>
      </c>
      <c r="K24" s="25">
        <f>J24*I24</f>
        <v>248.4496875</v>
      </c>
    </row>
    <row r="25" spans="2:11" ht="40.5" customHeight="1">
      <c r="B25" s="21">
        <f>B24+1</f>
        <v>8</v>
      </c>
      <c r="C25" s="76" t="s">
        <v>115</v>
      </c>
      <c r="D25" s="24" t="s">
        <v>116</v>
      </c>
      <c r="E25" s="77">
        <v>0.1</v>
      </c>
      <c r="F25" s="22"/>
      <c r="G25" s="22"/>
      <c r="H25" s="22"/>
      <c r="I25" s="22">
        <v>0.1</v>
      </c>
      <c r="J25" s="24">
        <f>K20</f>
        <v>1896.5625</v>
      </c>
      <c r="K25" s="25">
        <f>J25*I25</f>
        <v>189.65625</v>
      </c>
    </row>
    <row r="26" spans="2:11" ht="42" customHeight="1">
      <c r="B26" s="21">
        <f>B25+1</f>
        <v>9</v>
      </c>
      <c r="C26" s="76" t="s">
        <v>90</v>
      </c>
      <c r="D26" s="24" t="s">
        <v>91</v>
      </c>
      <c r="E26" s="77">
        <v>0.06</v>
      </c>
      <c r="F26" s="22" t="s">
        <v>92</v>
      </c>
      <c r="G26" s="22"/>
      <c r="H26" s="22">
        <v>2.5</v>
      </c>
      <c r="I26" s="22">
        <v>0.15</v>
      </c>
      <c r="J26" s="24">
        <f>K20+K24</f>
        <v>2145.0121875</v>
      </c>
      <c r="K26" s="25">
        <f>J26*I26</f>
        <v>321.751828125</v>
      </c>
    </row>
    <row r="27" spans="2:11" ht="15.75">
      <c r="B27" s="21"/>
      <c r="C27" s="79" t="s">
        <v>93</v>
      </c>
      <c r="D27" s="42"/>
      <c r="E27" s="77"/>
      <c r="F27" s="42"/>
      <c r="G27" s="42"/>
      <c r="H27" s="42"/>
      <c r="I27" s="42"/>
      <c r="J27" s="24"/>
      <c r="K27" s="80">
        <f>SUM(K20:K26)</f>
        <v>3069.420265625</v>
      </c>
    </row>
    <row r="28" spans="2:11" ht="15.75">
      <c r="B28" s="74">
        <v>10</v>
      </c>
      <c r="C28" s="81" t="s">
        <v>94</v>
      </c>
      <c r="D28" s="82"/>
      <c r="E28" s="83">
        <v>0.02</v>
      </c>
      <c r="F28" s="82"/>
      <c r="G28" s="82"/>
      <c r="H28" s="82"/>
      <c r="I28" s="82"/>
      <c r="J28" s="84"/>
      <c r="K28" s="85">
        <f>K27*0.02</f>
        <v>61.3884053125</v>
      </c>
    </row>
    <row r="29" spans="2:11" ht="15.75">
      <c r="B29" s="86"/>
      <c r="C29" s="87" t="s">
        <v>95</v>
      </c>
      <c r="D29" s="87"/>
      <c r="E29" s="88"/>
      <c r="F29" s="87"/>
      <c r="G29" s="87"/>
      <c r="H29" s="87"/>
      <c r="I29" s="87"/>
      <c r="J29" s="87"/>
      <c r="K29" s="89">
        <f>SUM(K27:K28)</f>
        <v>3130.8086709374998</v>
      </c>
    </row>
    <row r="30" spans="2:11" ht="15">
      <c r="B30" s="21"/>
      <c r="C30" s="90" t="s">
        <v>34</v>
      </c>
      <c r="D30" s="90"/>
      <c r="E30" s="90"/>
      <c r="F30" s="90"/>
      <c r="G30" s="90"/>
      <c r="H30" s="90"/>
      <c r="I30" s="90"/>
      <c r="J30" s="90"/>
      <c r="K30" s="91">
        <f>K29*0.2</f>
        <v>626.1617341875</v>
      </c>
    </row>
    <row r="31" spans="2:11" ht="15.75">
      <c r="B31" s="92"/>
      <c r="C31" s="93" t="s">
        <v>35</v>
      </c>
      <c r="D31" s="94"/>
      <c r="E31" s="94"/>
      <c r="F31" s="95"/>
      <c r="G31" s="95"/>
      <c r="H31" s="95"/>
      <c r="I31" s="95"/>
      <c r="J31" s="95"/>
      <c r="K31" s="96">
        <f>K29+K30</f>
        <v>3756.9704051249996</v>
      </c>
    </row>
    <row r="32" spans="2:11" ht="15.75">
      <c r="B32" s="9"/>
      <c r="C32" s="8"/>
      <c r="D32" s="8"/>
      <c r="E32" s="8"/>
      <c r="F32" s="8"/>
      <c r="G32" s="8"/>
      <c r="H32" s="8"/>
      <c r="I32" s="8"/>
      <c r="J32" s="8"/>
      <c r="K32" s="8"/>
    </row>
    <row r="33" ht="15" hidden="1"/>
    <row r="34" spans="2:9" ht="15.75" hidden="1">
      <c r="B34" s="9"/>
      <c r="C34" s="8" t="s">
        <v>117</v>
      </c>
      <c r="D34" s="53"/>
      <c r="E34" s="53"/>
      <c r="F34" s="53"/>
      <c r="G34" s="53"/>
      <c r="H34" s="54"/>
      <c r="I34" s="55"/>
    </row>
    <row r="35" spans="2:9" ht="15.75" hidden="1">
      <c r="B35" s="9"/>
      <c r="C35" s="56"/>
      <c r="D35" s="53"/>
      <c r="E35" s="53"/>
      <c r="F35" s="53"/>
      <c r="G35" s="53"/>
      <c r="H35" s="57"/>
      <c r="I35" s="55"/>
    </row>
    <row r="36" spans="2:9" ht="15.75" hidden="1">
      <c r="B36" s="9"/>
      <c r="C36" s="8" t="s">
        <v>37</v>
      </c>
      <c r="D36" s="8"/>
      <c r="E36" s="8"/>
      <c r="F36" s="8"/>
      <c r="G36" s="8"/>
      <c r="H36" s="58"/>
      <c r="I36" s="58"/>
    </row>
    <row r="37" spans="2:9" ht="15.75" hidden="1">
      <c r="B37" s="9"/>
      <c r="C37" s="8"/>
      <c r="D37" s="8"/>
      <c r="E37" s="8"/>
      <c r="F37" s="8"/>
      <c r="G37" s="8"/>
      <c r="H37" s="58"/>
      <c r="I37" s="58"/>
    </row>
    <row r="38" spans="2:9" ht="15.75">
      <c r="B38" s="9"/>
      <c r="C38" s="8"/>
      <c r="D38" s="8"/>
      <c r="E38" s="8"/>
      <c r="F38" s="8"/>
      <c r="G38" s="8"/>
      <c r="H38" s="58"/>
      <c r="I38" s="58"/>
    </row>
    <row r="39" spans="2:9" ht="15.75">
      <c r="B39" s="9"/>
      <c r="C39" s="8" t="s">
        <v>38</v>
      </c>
      <c r="D39" s="8"/>
      <c r="E39" s="8"/>
      <c r="F39" s="8"/>
      <c r="G39" s="8" t="s">
        <v>39</v>
      </c>
      <c r="H39" s="58"/>
      <c r="I39" s="58"/>
    </row>
    <row r="40" spans="2:9" ht="15.75">
      <c r="B40" s="9"/>
      <c r="C40" s="8" t="s">
        <v>40</v>
      </c>
      <c r="D40" s="8"/>
      <c r="E40" s="8" t="s">
        <v>132</v>
      </c>
      <c r="F40" s="8"/>
      <c r="G40" s="8"/>
      <c r="H40" s="58"/>
      <c r="I40" s="58"/>
    </row>
    <row r="41" spans="2:9" ht="45" customHeight="1">
      <c r="B41" s="9"/>
      <c r="C41" s="59" t="s">
        <v>119</v>
      </c>
      <c r="D41" s="59"/>
      <c r="E41" s="59" t="s">
        <v>120</v>
      </c>
      <c r="F41" s="59"/>
      <c r="G41" s="59"/>
      <c r="H41" s="61"/>
      <c r="I41" s="61"/>
    </row>
    <row r="42" spans="2:9" ht="15.75">
      <c r="B42" s="9"/>
      <c r="C42" s="53"/>
      <c r="D42" s="8"/>
      <c r="E42" s="8"/>
      <c r="F42" s="8"/>
      <c r="G42" s="8"/>
      <c r="H42" s="58"/>
      <c r="I42" s="58"/>
    </row>
    <row r="43" spans="2:9" ht="15.75" hidden="1">
      <c r="B43" s="104"/>
      <c r="C43" s="105" t="s">
        <v>44</v>
      </c>
      <c r="D43" s="104"/>
      <c r="E43" s="104"/>
      <c r="F43" s="104"/>
      <c r="G43" s="104"/>
      <c r="H43" s="106"/>
      <c r="I43" s="106"/>
    </row>
    <row r="44" spans="2:9" ht="15.75" hidden="1">
      <c r="B44" s="104"/>
      <c r="C44" s="107"/>
      <c r="D44" s="107"/>
      <c r="E44" s="107"/>
      <c r="F44" s="107"/>
      <c r="G44" s="107"/>
      <c r="H44" s="107"/>
      <c r="I44" s="107"/>
    </row>
    <row r="45" spans="2:9" ht="15.75" hidden="1">
      <c r="B45" s="104"/>
      <c r="C45" s="104" t="s">
        <v>121</v>
      </c>
      <c r="D45" s="152" t="s">
        <v>122</v>
      </c>
      <c r="E45" s="152"/>
      <c r="F45" s="104" t="s">
        <v>123</v>
      </c>
      <c r="G45" s="104"/>
      <c r="H45" s="104"/>
      <c r="I45" s="104"/>
    </row>
    <row r="46" spans="2:9" ht="15.75" hidden="1">
      <c r="B46" s="104"/>
      <c r="C46" s="107"/>
      <c r="D46" s="107"/>
      <c r="E46" s="107"/>
      <c r="F46" s="107"/>
      <c r="G46" s="107"/>
      <c r="H46" s="107"/>
      <c r="I46" s="107"/>
    </row>
    <row r="47" spans="2:9" ht="15.75" hidden="1">
      <c r="B47" s="104"/>
      <c r="C47" s="104" t="s">
        <v>48</v>
      </c>
      <c r="D47" s="152" t="s">
        <v>122</v>
      </c>
      <c r="E47" s="152"/>
      <c r="F47" s="104" t="s">
        <v>49</v>
      </c>
      <c r="G47" s="104"/>
      <c r="H47" s="104"/>
      <c r="I47" s="104"/>
    </row>
    <row r="48" spans="2:9" ht="15.75" hidden="1">
      <c r="B48" s="104"/>
      <c r="C48" s="104"/>
      <c r="D48" s="104"/>
      <c r="E48" s="104"/>
      <c r="F48" s="104"/>
      <c r="G48" s="104"/>
      <c r="H48" s="106"/>
      <c r="I48" s="106"/>
    </row>
    <row r="49" spans="2:9" ht="15.75" hidden="1">
      <c r="B49" s="104"/>
      <c r="C49" s="104" t="s">
        <v>124</v>
      </c>
      <c r="D49" s="152" t="s">
        <v>122</v>
      </c>
      <c r="E49" s="152"/>
      <c r="F49" s="104" t="s">
        <v>51</v>
      </c>
      <c r="G49" s="104"/>
      <c r="H49" s="106"/>
      <c r="I49" s="106"/>
    </row>
    <row r="50" spans="2:9" ht="15.75" hidden="1">
      <c r="B50" s="108"/>
      <c r="C50" s="104"/>
      <c r="D50" s="104"/>
      <c r="E50" s="104"/>
      <c r="F50" s="104"/>
      <c r="G50" s="104"/>
      <c r="H50" s="106"/>
      <c r="I50" s="106"/>
    </row>
    <row r="51" spans="2:9" ht="15.75" hidden="1">
      <c r="B51" s="109"/>
      <c r="C51" s="104" t="s">
        <v>52</v>
      </c>
      <c r="D51" s="152" t="s">
        <v>122</v>
      </c>
      <c r="E51" s="152"/>
      <c r="F51" s="104" t="s">
        <v>53</v>
      </c>
      <c r="G51" s="104"/>
      <c r="H51" s="106"/>
      <c r="I51" s="110"/>
    </row>
    <row r="52" spans="2:9" ht="15.75" hidden="1">
      <c r="B52" s="109"/>
      <c r="C52" s="104"/>
      <c r="D52" s="104"/>
      <c r="E52" s="104"/>
      <c r="F52" s="104"/>
      <c r="G52" s="104"/>
      <c r="H52" s="106"/>
      <c r="I52" s="110"/>
    </row>
    <row r="53" spans="2:9" ht="15.75" hidden="1">
      <c r="B53" s="109"/>
      <c r="C53" s="104" t="s">
        <v>54</v>
      </c>
      <c r="D53" s="152" t="s">
        <v>122</v>
      </c>
      <c r="E53" s="152"/>
      <c r="F53" s="104" t="s">
        <v>55</v>
      </c>
      <c r="G53" s="104"/>
      <c r="H53" s="106"/>
      <c r="I53" s="110"/>
    </row>
    <row r="54" spans="2:9" ht="15.75" hidden="1">
      <c r="B54" s="109"/>
      <c r="C54" s="104"/>
      <c r="D54" s="104"/>
      <c r="E54" s="104"/>
      <c r="F54" s="104"/>
      <c r="G54" s="104"/>
      <c r="H54" s="106"/>
      <c r="I54" s="110"/>
    </row>
    <row r="55" spans="3:8" ht="15.75" hidden="1">
      <c r="C55" s="104" t="s">
        <v>56</v>
      </c>
      <c r="D55" s="152" t="s">
        <v>122</v>
      </c>
      <c r="E55" s="152"/>
      <c r="F55" s="104" t="s">
        <v>57</v>
      </c>
      <c r="G55" s="104"/>
      <c r="H55" s="106"/>
    </row>
    <row r="56" spans="3:8" ht="15.75" hidden="1">
      <c r="C56" s="109"/>
      <c r="D56" s="109"/>
      <c r="E56" s="109"/>
      <c r="F56" s="109"/>
      <c r="G56" s="109"/>
      <c r="H56" s="110"/>
    </row>
    <row r="57" spans="3:8" ht="15.75" hidden="1">
      <c r="C57" s="104" t="s">
        <v>63</v>
      </c>
      <c r="D57" s="152" t="s">
        <v>122</v>
      </c>
      <c r="E57" s="152"/>
      <c r="F57" s="104" t="s">
        <v>64</v>
      </c>
      <c r="G57" s="104"/>
      <c r="H57" s="111"/>
    </row>
  </sheetData>
  <mergeCells count="11">
    <mergeCell ref="D57:E57"/>
    <mergeCell ref="D47:E47"/>
    <mergeCell ref="D49:E49"/>
    <mergeCell ref="D51:E51"/>
    <mergeCell ref="D53:E53"/>
    <mergeCell ref="D55:E55"/>
    <mergeCell ref="B8:K8"/>
    <mergeCell ref="B9:K9"/>
    <mergeCell ref="B10:K10"/>
    <mergeCell ref="B12:G12"/>
    <mergeCell ref="D45:E45"/>
  </mergeCells>
  <printOptions/>
  <pageMargins left="0.7" right="0.7" top="0.75" bottom="0.75" header="0.511811023622047" footer="0.511811023622047"/>
  <pageSetup horizontalDpi="300" verticalDpi="3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54"/>
  <sheetViews>
    <sheetView view="pageBreakPreview" zoomScaleSheetLayoutView="100" workbookViewId="0" topLeftCell="A24">
      <selection activeCell="A42" sqref="A42"/>
    </sheetView>
  </sheetViews>
  <sheetFormatPr defaultColWidth="8.8515625" defaultRowHeight="15"/>
  <cols>
    <col min="3" max="3" width="48.8515625" style="0" customWidth="1"/>
    <col min="4" max="4" width="9.57421875" style="0" customWidth="1"/>
    <col min="11" max="11" width="12.421875" style="0" customWidth="1"/>
  </cols>
  <sheetData>
    <row r="2" spans="2:11" ht="15.75">
      <c r="B2" s="7" t="s">
        <v>133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134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135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136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137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8" t="s">
        <v>138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2:11" ht="20.25"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18.75" customHeight="1">
      <c r="B10" s="137" t="s">
        <v>139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3" t="s">
        <v>140</v>
      </c>
      <c r="C12" s="153"/>
      <c r="D12" s="153"/>
      <c r="E12" s="153"/>
      <c r="F12" s="153"/>
      <c r="G12" s="153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8" t="s">
        <v>66</v>
      </c>
      <c r="D14" s="68" t="s">
        <v>67</v>
      </c>
      <c r="E14" s="18" t="s">
        <v>15</v>
      </c>
      <c r="F14" s="69" t="s">
        <v>68</v>
      </c>
      <c r="G14" s="69" t="s">
        <v>69</v>
      </c>
      <c r="H14" s="69" t="s">
        <v>70</v>
      </c>
      <c r="I14" s="69" t="s">
        <v>71</v>
      </c>
      <c r="J14" s="18" t="s">
        <v>72</v>
      </c>
      <c r="K14" s="20" t="s">
        <v>73</v>
      </c>
    </row>
    <row r="15" spans="2:11" ht="15.75">
      <c r="B15" s="98"/>
      <c r="C15" s="4"/>
      <c r="D15" s="4"/>
      <c r="E15" s="99"/>
      <c r="F15" s="99"/>
      <c r="G15" s="99"/>
      <c r="H15" s="99"/>
      <c r="I15" s="99"/>
      <c r="J15" s="4"/>
      <c r="K15" s="100"/>
    </row>
    <row r="16" spans="2:11" ht="61.5" customHeight="1">
      <c r="B16" s="21">
        <v>1</v>
      </c>
      <c r="C16" s="3" t="s">
        <v>141</v>
      </c>
      <c r="D16" s="24" t="s">
        <v>142</v>
      </c>
      <c r="E16" s="22" t="s">
        <v>80</v>
      </c>
      <c r="F16" s="22" t="s">
        <v>77</v>
      </c>
      <c r="G16" s="22">
        <v>3900</v>
      </c>
      <c r="H16" s="22">
        <v>1.4</v>
      </c>
      <c r="I16" s="22">
        <v>1.4</v>
      </c>
      <c r="J16" s="72">
        <v>1.8</v>
      </c>
      <c r="K16" s="25">
        <f>I16*J16*G16</f>
        <v>9828</v>
      </c>
    </row>
    <row r="17" spans="2:11" ht="15">
      <c r="B17" s="21"/>
      <c r="C17" s="3" t="s">
        <v>82</v>
      </c>
      <c r="D17" s="24"/>
      <c r="E17" s="70"/>
      <c r="F17" s="22"/>
      <c r="G17" s="22"/>
      <c r="H17" s="22"/>
      <c r="I17" s="22"/>
      <c r="J17" s="23"/>
      <c r="K17" s="25">
        <f>SUM(K16:K16)</f>
        <v>9828</v>
      </c>
    </row>
    <row r="18" spans="2:11" ht="34.5" customHeight="1">
      <c r="B18" s="21"/>
      <c r="C18" s="71" t="s">
        <v>83</v>
      </c>
      <c r="D18" s="24" t="s">
        <v>84</v>
      </c>
      <c r="E18" s="70"/>
      <c r="F18" s="22"/>
      <c r="G18" s="22"/>
      <c r="H18" s="22"/>
      <c r="I18" s="22"/>
      <c r="J18" s="23"/>
      <c r="K18" s="73">
        <f>K17*0.85</f>
        <v>8353.8</v>
      </c>
    </row>
    <row r="19" spans="2:11" ht="47.25" customHeight="1">
      <c r="B19" s="21">
        <v>2</v>
      </c>
      <c r="C19" s="3" t="s">
        <v>111</v>
      </c>
      <c r="D19" s="24" t="s">
        <v>112</v>
      </c>
      <c r="E19" s="22" t="s">
        <v>113</v>
      </c>
      <c r="F19" s="22" t="s">
        <v>81</v>
      </c>
      <c r="G19" s="22">
        <v>82</v>
      </c>
      <c r="H19" s="22"/>
      <c r="I19" s="22">
        <v>1</v>
      </c>
      <c r="J19" s="72">
        <v>3.8</v>
      </c>
      <c r="K19" s="25">
        <f>G19*I19*J19</f>
        <v>311.59999999999997</v>
      </c>
    </row>
    <row r="20" spans="2:11" ht="36.75" customHeight="1">
      <c r="B20" s="74">
        <v>3</v>
      </c>
      <c r="C20" s="75" t="s">
        <v>87</v>
      </c>
      <c r="D20" s="24" t="s">
        <v>88</v>
      </c>
      <c r="E20" s="22" t="s">
        <v>113</v>
      </c>
      <c r="F20" s="22" t="s">
        <v>81</v>
      </c>
      <c r="G20" s="22">
        <v>33</v>
      </c>
      <c r="H20" s="22">
        <v>1.75</v>
      </c>
      <c r="I20" s="22">
        <v>1.75</v>
      </c>
      <c r="J20" s="72">
        <v>3.8</v>
      </c>
      <c r="K20" s="25">
        <f>G20*I20*J20</f>
        <v>219.45</v>
      </c>
    </row>
    <row r="21" spans="2:11" ht="15">
      <c r="B21" s="21">
        <f>B20+1</f>
        <v>4</v>
      </c>
      <c r="C21" s="76" t="s">
        <v>89</v>
      </c>
      <c r="D21" s="24" t="s">
        <v>143</v>
      </c>
      <c r="E21" s="77">
        <v>0.083</v>
      </c>
      <c r="F21" s="22"/>
      <c r="G21" s="22"/>
      <c r="H21" s="22"/>
      <c r="I21" s="78">
        <v>0.083</v>
      </c>
      <c r="J21" s="24">
        <f>K18</f>
        <v>8353.8</v>
      </c>
      <c r="K21" s="25">
        <f>J21*I21</f>
        <v>693.3654</v>
      </c>
    </row>
    <row r="22" spans="2:11" ht="30">
      <c r="B22" s="21">
        <f>B21+1</f>
        <v>5</v>
      </c>
      <c r="C22" s="76" t="s">
        <v>115</v>
      </c>
      <c r="D22" s="24" t="s">
        <v>116</v>
      </c>
      <c r="E22" s="77">
        <v>0.1</v>
      </c>
      <c r="F22" s="22"/>
      <c r="G22" s="22"/>
      <c r="H22" s="22"/>
      <c r="I22" s="22">
        <v>0</v>
      </c>
      <c r="J22" s="24">
        <f>K18</f>
        <v>8353.8</v>
      </c>
      <c r="K22" s="25">
        <f>J22*I22</f>
        <v>0</v>
      </c>
    </row>
    <row r="23" spans="2:11" ht="31.5" customHeight="1">
      <c r="B23" s="21">
        <f>B22+1</f>
        <v>6</v>
      </c>
      <c r="C23" s="76" t="s">
        <v>90</v>
      </c>
      <c r="D23" s="24" t="s">
        <v>91</v>
      </c>
      <c r="E23" s="77">
        <v>0.06</v>
      </c>
      <c r="F23" s="22" t="s">
        <v>92</v>
      </c>
      <c r="G23" s="22"/>
      <c r="H23" s="22">
        <v>2.5</v>
      </c>
      <c r="I23" s="22">
        <v>0.15</v>
      </c>
      <c r="J23" s="24">
        <f>K18+K21</f>
        <v>9047.1654</v>
      </c>
      <c r="K23" s="25">
        <f>J23*I23</f>
        <v>1357.0748099999998</v>
      </c>
    </row>
    <row r="24" spans="2:11" ht="36" customHeight="1">
      <c r="B24" s="21"/>
      <c r="C24" s="79" t="s">
        <v>93</v>
      </c>
      <c r="D24" s="42"/>
      <c r="E24" s="77"/>
      <c r="F24" s="42"/>
      <c r="G24" s="42"/>
      <c r="H24" s="42"/>
      <c r="I24" s="42"/>
      <c r="J24" s="24"/>
      <c r="K24" s="80">
        <f>SUM(K18:K23)</f>
        <v>10935.290210000001</v>
      </c>
    </row>
    <row r="25" spans="2:11" ht="26.25" customHeight="1">
      <c r="B25" s="74">
        <v>7</v>
      </c>
      <c r="C25" s="81" t="s">
        <v>94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218.70580420000002</v>
      </c>
    </row>
    <row r="26" spans="2:11" ht="15.75">
      <c r="B26" s="86"/>
      <c r="C26" s="87" t="s">
        <v>95</v>
      </c>
      <c r="D26" s="87"/>
      <c r="E26" s="88"/>
      <c r="F26" s="87"/>
      <c r="G26" s="87"/>
      <c r="H26" s="87"/>
      <c r="I26" s="87"/>
      <c r="J26" s="87"/>
      <c r="K26" s="89">
        <f>SUM(K24:K25)</f>
        <v>11153.996014200002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2230.7992028400004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13384.795217040002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117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132</v>
      </c>
      <c r="F37" s="8"/>
      <c r="G37" s="8"/>
      <c r="H37" s="58"/>
      <c r="I37" s="58"/>
    </row>
    <row r="38" spans="2:9" ht="45" customHeight="1">
      <c r="B38" s="9"/>
      <c r="C38" s="59" t="s">
        <v>119</v>
      </c>
      <c r="D38" s="59"/>
      <c r="E38" s="59" t="s">
        <v>120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4"/>
      <c r="C40" s="105" t="s">
        <v>44</v>
      </c>
      <c r="D40" s="104"/>
      <c r="E40" s="104"/>
      <c r="F40" s="104"/>
      <c r="G40" s="104"/>
      <c r="H40" s="106"/>
      <c r="I40" s="106"/>
    </row>
    <row r="41" spans="2:9" ht="15.75" hidden="1">
      <c r="B41" s="104"/>
      <c r="C41" s="107"/>
      <c r="D41" s="107"/>
      <c r="E41" s="107"/>
      <c r="F41" s="107"/>
      <c r="G41" s="107"/>
      <c r="H41" s="107"/>
      <c r="I41" s="107"/>
    </row>
    <row r="42" spans="2:9" ht="15.75" hidden="1">
      <c r="B42" s="104"/>
      <c r="C42" s="104" t="s">
        <v>121</v>
      </c>
      <c r="D42" s="152" t="s">
        <v>122</v>
      </c>
      <c r="E42" s="152"/>
      <c r="F42" s="104" t="s">
        <v>123</v>
      </c>
      <c r="G42" s="104"/>
      <c r="H42" s="104"/>
      <c r="I42" s="104"/>
    </row>
    <row r="43" spans="2:9" ht="15.75" hidden="1">
      <c r="B43" s="104"/>
      <c r="C43" s="107"/>
      <c r="D43" s="107"/>
      <c r="E43" s="107"/>
      <c r="F43" s="107"/>
      <c r="G43" s="107"/>
      <c r="H43" s="107"/>
      <c r="I43" s="107"/>
    </row>
    <row r="44" spans="2:9" ht="15.75" hidden="1">
      <c r="B44" s="104"/>
      <c r="C44" s="104" t="s">
        <v>48</v>
      </c>
      <c r="D44" s="152" t="s">
        <v>122</v>
      </c>
      <c r="E44" s="152"/>
      <c r="F44" s="104" t="s">
        <v>49</v>
      </c>
      <c r="G44" s="104"/>
      <c r="H44" s="104"/>
      <c r="I44" s="104"/>
    </row>
    <row r="45" spans="2:9" ht="15.75" hidden="1">
      <c r="B45" s="104"/>
      <c r="C45" s="104"/>
      <c r="D45" s="104"/>
      <c r="E45" s="104"/>
      <c r="F45" s="104"/>
      <c r="G45" s="104"/>
      <c r="H45" s="106"/>
      <c r="I45" s="106"/>
    </row>
    <row r="46" spans="2:9" ht="15.75" hidden="1">
      <c r="B46" s="104"/>
      <c r="C46" s="104" t="s">
        <v>124</v>
      </c>
      <c r="D46" s="152" t="s">
        <v>122</v>
      </c>
      <c r="E46" s="152"/>
      <c r="F46" s="104" t="s">
        <v>51</v>
      </c>
      <c r="G46" s="104"/>
      <c r="H46" s="106"/>
      <c r="I46" s="106"/>
    </row>
    <row r="47" spans="2:9" ht="15.75" hidden="1">
      <c r="B47" s="108"/>
      <c r="C47" s="104"/>
      <c r="D47" s="104"/>
      <c r="E47" s="104"/>
      <c r="F47" s="104"/>
      <c r="G47" s="104"/>
      <c r="H47" s="106"/>
      <c r="I47" s="106"/>
    </row>
    <row r="48" spans="2:9" ht="15.75" hidden="1">
      <c r="B48" s="109"/>
      <c r="C48" s="104" t="s">
        <v>52</v>
      </c>
      <c r="D48" s="152" t="s">
        <v>122</v>
      </c>
      <c r="E48" s="152"/>
      <c r="F48" s="104" t="s">
        <v>53</v>
      </c>
      <c r="G48" s="104"/>
      <c r="H48" s="106"/>
      <c r="I48" s="110"/>
    </row>
    <row r="49" spans="2:9" ht="15.75" hidden="1">
      <c r="B49" s="109"/>
      <c r="C49" s="104"/>
      <c r="D49" s="104"/>
      <c r="E49" s="104"/>
      <c r="F49" s="104"/>
      <c r="G49" s="104"/>
      <c r="H49" s="106"/>
      <c r="I49" s="110"/>
    </row>
    <row r="50" spans="2:9" ht="15.75" hidden="1">
      <c r="B50" s="109"/>
      <c r="C50" s="104" t="s">
        <v>54</v>
      </c>
      <c r="D50" s="152" t="s">
        <v>122</v>
      </c>
      <c r="E50" s="152"/>
      <c r="F50" s="104" t="s">
        <v>55</v>
      </c>
      <c r="G50" s="104"/>
      <c r="H50" s="106"/>
      <c r="I50" s="110"/>
    </row>
    <row r="51" spans="2:9" ht="15.75" hidden="1">
      <c r="B51" s="109"/>
      <c r="C51" s="104"/>
      <c r="D51" s="104"/>
      <c r="E51" s="104"/>
      <c r="F51" s="104"/>
      <c r="G51" s="104"/>
      <c r="H51" s="110"/>
      <c r="I51" s="110"/>
    </row>
    <row r="52" spans="3:7" ht="15.75" hidden="1">
      <c r="C52" s="104" t="s">
        <v>56</v>
      </c>
      <c r="D52" s="152" t="s">
        <v>122</v>
      </c>
      <c r="E52" s="152"/>
      <c r="F52" s="104" t="s">
        <v>57</v>
      </c>
      <c r="G52" s="104"/>
    </row>
    <row r="53" spans="3:7" ht="15.75" hidden="1">
      <c r="C53" s="109"/>
      <c r="D53" s="109"/>
      <c r="E53" s="109"/>
      <c r="F53" s="109"/>
      <c r="G53" s="109"/>
    </row>
    <row r="54" spans="3:7" ht="15.75" hidden="1">
      <c r="C54" s="104" t="s">
        <v>63</v>
      </c>
      <c r="D54" s="152" t="s">
        <v>122</v>
      </c>
      <c r="E54" s="152"/>
      <c r="F54" s="104" t="s">
        <v>144</v>
      </c>
      <c r="G54" s="104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L54"/>
  <sheetViews>
    <sheetView view="pageBreakPreview" zoomScaleSheetLayoutView="100" workbookViewId="0" topLeftCell="A21">
      <selection activeCell="A42" sqref="A42"/>
    </sheetView>
  </sheetViews>
  <sheetFormatPr defaultColWidth="8.8515625" defaultRowHeight="15"/>
  <cols>
    <col min="1" max="2" width="4.140625" style="0" customWidth="1"/>
    <col min="4" max="4" width="42.140625" style="0" customWidth="1"/>
    <col min="5" max="5" width="16.00390625" style="0" customWidth="1"/>
    <col min="12" max="12" width="10.7109375" style="0" customWidth="1"/>
  </cols>
  <sheetData>
    <row r="2" spans="3:12" ht="15.75">
      <c r="C2" s="7" t="s">
        <v>133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134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145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146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137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8" t="s">
        <v>147</v>
      </c>
      <c r="D8" s="148"/>
      <c r="E8" s="148"/>
      <c r="F8" s="148"/>
      <c r="G8" s="148"/>
      <c r="H8" s="148"/>
      <c r="I8" s="148"/>
      <c r="J8" s="148"/>
      <c r="K8" s="148"/>
      <c r="L8" s="148"/>
    </row>
    <row r="9" spans="3:12" ht="20.25"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3:12" ht="18.75" customHeight="1">
      <c r="C10" s="137" t="s">
        <v>28</v>
      </c>
      <c r="D10" s="137"/>
      <c r="E10" s="137"/>
      <c r="F10" s="137"/>
      <c r="G10" s="137"/>
      <c r="H10" s="137"/>
      <c r="I10" s="137"/>
      <c r="J10" s="137"/>
      <c r="K10" s="137"/>
      <c r="L10" s="137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3" t="s">
        <v>140</v>
      </c>
      <c r="D12" s="153"/>
      <c r="E12" s="153"/>
      <c r="F12" s="153"/>
      <c r="G12" s="153"/>
      <c r="H12" s="153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8" t="s">
        <v>66</v>
      </c>
      <c r="E14" s="68" t="s">
        <v>67</v>
      </c>
      <c r="F14" s="18" t="s">
        <v>15</v>
      </c>
      <c r="G14" s="69" t="s">
        <v>68</v>
      </c>
      <c r="H14" s="69" t="s">
        <v>69</v>
      </c>
      <c r="I14" s="69" t="s">
        <v>70</v>
      </c>
      <c r="J14" s="69" t="s">
        <v>71</v>
      </c>
      <c r="K14" s="18" t="s">
        <v>72</v>
      </c>
      <c r="L14" s="20" t="s">
        <v>73</v>
      </c>
    </row>
    <row r="15" spans="3:12" ht="15.75">
      <c r="C15" s="98"/>
      <c r="D15" s="4"/>
      <c r="E15" s="4"/>
      <c r="F15" s="99"/>
      <c r="G15" s="99"/>
      <c r="H15" s="99"/>
      <c r="I15" s="99"/>
      <c r="J15" s="99"/>
      <c r="K15" s="4"/>
      <c r="L15" s="100"/>
    </row>
    <row r="16" spans="3:12" ht="39.75" customHeight="1">
      <c r="C16" s="21">
        <v>1</v>
      </c>
      <c r="D16" s="3" t="s">
        <v>141</v>
      </c>
      <c r="E16" s="24" t="s">
        <v>142</v>
      </c>
      <c r="F16" s="22" t="s">
        <v>80</v>
      </c>
      <c r="G16" s="22" t="s">
        <v>77</v>
      </c>
      <c r="H16" s="22">
        <v>3900</v>
      </c>
      <c r="I16" s="22">
        <v>1.4</v>
      </c>
      <c r="J16" s="22">
        <v>1.4</v>
      </c>
      <c r="K16" s="72">
        <v>0.5</v>
      </c>
      <c r="L16" s="25">
        <f>J16*K16*H16</f>
        <v>2730</v>
      </c>
    </row>
    <row r="17" spans="3:12" ht="15">
      <c r="C17" s="21"/>
      <c r="D17" s="3" t="s">
        <v>82</v>
      </c>
      <c r="E17" s="24"/>
      <c r="F17" s="70"/>
      <c r="G17" s="22"/>
      <c r="H17" s="22"/>
      <c r="I17" s="22"/>
      <c r="J17" s="22"/>
      <c r="K17" s="23"/>
      <c r="L17" s="25">
        <f>SUM(L16:L16)</f>
        <v>2730</v>
      </c>
    </row>
    <row r="18" spans="3:12" ht="39.75" customHeight="1">
      <c r="C18" s="21"/>
      <c r="D18" s="71" t="s">
        <v>83</v>
      </c>
      <c r="E18" s="24" t="s">
        <v>84</v>
      </c>
      <c r="F18" s="70"/>
      <c r="G18" s="22"/>
      <c r="H18" s="22"/>
      <c r="I18" s="22"/>
      <c r="J18" s="22"/>
      <c r="K18" s="23"/>
      <c r="L18" s="73">
        <f>L17*0.85</f>
        <v>2320.5</v>
      </c>
    </row>
    <row r="19" spans="3:12" ht="42.75" customHeight="1">
      <c r="C19" s="21">
        <v>2</v>
      </c>
      <c r="D19" s="3" t="s">
        <v>111</v>
      </c>
      <c r="E19" s="24" t="s">
        <v>112</v>
      </c>
      <c r="F19" s="22" t="s">
        <v>113</v>
      </c>
      <c r="G19" s="22" t="s">
        <v>81</v>
      </c>
      <c r="H19" s="22">
        <v>82</v>
      </c>
      <c r="I19" s="22"/>
      <c r="J19" s="22">
        <v>1</v>
      </c>
      <c r="K19" s="72">
        <v>2</v>
      </c>
      <c r="L19" s="25">
        <f>H19*J19*K19</f>
        <v>164</v>
      </c>
    </row>
    <row r="20" spans="3:12" ht="42.75" customHeight="1">
      <c r="C20" s="74">
        <v>3</v>
      </c>
      <c r="D20" s="75" t="s">
        <v>87</v>
      </c>
      <c r="E20" s="24" t="s">
        <v>88</v>
      </c>
      <c r="F20" s="22" t="s">
        <v>113</v>
      </c>
      <c r="G20" s="22" t="s">
        <v>81</v>
      </c>
      <c r="H20" s="22">
        <v>33</v>
      </c>
      <c r="I20" s="22">
        <v>1.75</v>
      </c>
      <c r="J20" s="22">
        <v>1.75</v>
      </c>
      <c r="K20" s="72">
        <v>2</v>
      </c>
      <c r="L20" s="25">
        <f>H20*J20*K20</f>
        <v>115.5</v>
      </c>
    </row>
    <row r="21" spans="3:12" ht="15">
      <c r="C21" s="21">
        <f>C20+1</f>
        <v>4</v>
      </c>
      <c r="D21" s="76" t="s">
        <v>89</v>
      </c>
      <c r="E21" s="24" t="s">
        <v>143</v>
      </c>
      <c r="F21" s="77">
        <v>0.083</v>
      </c>
      <c r="G21" s="22"/>
      <c r="H21" s="22"/>
      <c r="I21" s="22"/>
      <c r="J21" s="78">
        <v>0.083</v>
      </c>
      <c r="K21" s="24">
        <f>L18</f>
        <v>2320.5</v>
      </c>
      <c r="L21" s="25">
        <f>K21*J21</f>
        <v>192.60150000000002</v>
      </c>
    </row>
    <row r="22" spans="3:12" ht="33.75" customHeight="1">
      <c r="C22" s="21">
        <f>C21+1</f>
        <v>5</v>
      </c>
      <c r="D22" s="76" t="s">
        <v>115</v>
      </c>
      <c r="E22" s="24" t="s">
        <v>116</v>
      </c>
      <c r="F22" s="77">
        <v>0.1</v>
      </c>
      <c r="G22" s="22"/>
      <c r="H22" s="22"/>
      <c r="I22" s="22"/>
      <c r="J22" s="22">
        <v>0</v>
      </c>
      <c r="K22" s="24">
        <f>L18</f>
        <v>2320.5</v>
      </c>
      <c r="L22" s="25">
        <f>K22*J22</f>
        <v>0</v>
      </c>
    </row>
    <row r="23" spans="3:12" ht="45.75" customHeight="1">
      <c r="C23" s="21">
        <f>C22+1</f>
        <v>6</v>
      </c>
      <c r="D23" s="76" t="s">
        <v>90</v>
      </c>
      <c r="E23" s="24" t="s">
        <v>91</v>
      </c>
      <c r="F23" s="77">
        <v>0.06</v>
      </c>
      <c r="G23" s="22" t="s">
        <v>92</v>
      </c>
      <c r="H23" s="22"/>
      <c r="I23" s="22">
        <v>2.5</v>
      </c>
      <c r="J23" s="22">
        <v>0.15</v>
      </c>
      <c r="K23" s="24">
        <f>L18+L21</f>
        <v>2513.1015</v>
      </c>
      <c r="L23" s="25">
        <f>K23*J23</f>
        <v>376.96522500000003</v>
      </c>
    </row>
    <row r="24" spans="3:12" ht="27.75" customHeight="1">
      <c r="C24" s="21"/>
      <c r="D24" s="79" t="s">
        <v>93</v>
      </c>
      <c r="E24" s="42"/>
      <c r="F24" s="77"/>
      <c r="G24" s="42"/>
      <c r="H24" s="42"/>
      <c r="I24" s="42"/>
      <c r="J24" s="42"/>
      <c r="K24" s="24"/>
      <c r="L24" s="80">
        <f>SUM(L18:L23)</f>
        <v>3169.566725</v>
      </c>
    </row>
    <row r="25" spans="3:12" ht="15.75">
      <c r="C25" s="74">
        <v>7</v>
      </c>
      <c r="D25" s="81" t="s">
        <v>94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63.391334500000006</v>
      </c>
    </row>
    <row r="26" spans="3:12" ht="15.75">
      <c r="C26" s="86"/>
      <c r="D26" s="87" t="s">
        <v>95</v>
      </c>
      <c r="E26" s="87"/>
      <c r="F26" s="88"/>
      <c r="G26" s="87"/>
      <c r="H26" s="87"/>
      <c r="I26" s="87"/>
      <c r="J26" s="87"/>
      <c r="K26" s="87"/>
      <c r="L26" s="89">
        <f>SUM(L24:L25)</f>
        <v>3232.9580595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646.5916119000001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3879.5496714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117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132</v>
      </c>
      <c r="G37" s="8"/>
      <c r="H37" s="8"/>
      <c r="I37" s="58"/>
      <c r="J37" s="58"/>
    </row>
    <row r="38" spans="3:10" ht="45" customHeight="1">
      <c r="C38" s="9"/>
      <c r="D38" s="59" t="s">
        <v>119</v>
      </c>
      <c r="E38" s="59"/>
      <c r="F38" s="59" t="s">
        <v>120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3:10" ht="15.75" hidden="1">
      <c r="C40" s="8"/>
      <c r="D40" s="105" t="s">
        <v>44</v>
      </c>
      <c r="E40" s="104"/>
      <c r="F40" s="104"/>
      <c r="G40" s="104"/>
      <c r="H40" s="104"/>
      <c r="I40" s="106"/>
      <c r="J40" s="106"/>
    </row>
    <row r="41" spans="3:10" ht="15.75" hidden="1">
      <c r="C41" s="8"/>
      <c r="D41" s="107"/>
      <c r="E41" s="107"/>
      <c r="F41" s="107"/>
      <c r="G41" s="107"/>
      <c r="H41" s="107"/>
      <c r="I41" s="107"/>
      <c r="J41" s="107"/>
    </row>
    <row r="42" spans="3:10" ht="15.75" hidden="1">
      <c r="C42" s="8"/>
      <c r="D42" s="104" t="s">
        <v>121</v>
      </c>
      <c r="E42" s="152" t="s">
        <v>122</v>
      </c>
      <c r="F42" s="152"/>
      <c r="G42" s="104" t="s">
        <v>123</v>
      </c>
      <c r="H42" s="104"/>
      <c r="I42" s="104"/>
      <c r="J42" s="104"/>
    </row>
    <row r="43" spans="3:10" ht="15.75" hidden="1">
      <c r="C43" s="8"/>
      <c r="D43" s="107"/>
      <c r="E43" s="107"/>
      <c r="F43" s="107"/>
      <c r="G43" s="107"/>
      <c r="H43" s="107"/>
      <c r="I43" s="107"/>
      <c r="J43" s="107"/>
    </row>
    <row r="44" spans="3:10" ht="15.75" hidden="1">
      <c r="C44" s="8"/>
      <c r="D44" s="104" t="s">
        <v>48</v>
      </c>
      <c r="E44" s="152" t="s">
        <v>122</v>
      </c>
      <c r="F44" s="152"/>
      <c r="G44" s="104" t="s">
        <v>49</v>
      </c>
      <c r="H44" s="104"/>
      <c r="I44" s="104"/>
      <c r="J44" s="104"/>
    </row>
    <row r="45" spans="3:10" ht="15.75" hidden="1">
      <c r="C45" s="8"/>
      <c r="D45" s="104"/>
      <c r="E45" s="104"/>
      <c r="F45" s="104"/>
      <c r="G45" s="104"/>
      <c r="H45" s="104"/>
      <c r="I45" s="106"/>
      <c r="J45" s="106"/>
    </row>
    <row r="46" spans="3:10" ht="15.75" hidden="1">
      <c r="C46" s="8"/>
      <c r="D46" s="104" t="s">
        <v>124</v>
      </c>
      <c r="E46" s="152" t="s">
        <v>122</v>
      </c>
      <c r="F46" s="152"/>
      <c r="G46" s="104" t="s">
        <v>51</v>
      </c>
      <c r="H46" s="104"/>
      <c r="I46" s="106"/>
      <c r="J46" s="106"/>
    </row>
    <row r="47" spans="3:10" ht="15.75" hidden="1">
      <c r="C47" s="8"/>
      <c r="D47" s="104"/>
      <c r="E47" s="104"/>
      <c r="F47" s="104"/>
      <c r="G47" s="104"/>
      <c r="H47" s="104"/>
      <c r="I47" s="106"/>
      <c r="J47" s="106"/>
    </row>
    <row r="48" spans="3:10" ht="15.75" hidden="1">
      <c r="C48" s="8"/>
      <c r="D48" s="104" t="s">
        <v>52</v>
      </c>
      <c r="E48" s="152" t="s">
        <v>122</v>
      </c>
      <c r="F48" s="152"/>
      <c r="G48" s="104" t="s">
        <v>53</v>
      </c>
      <c r="H48" s="104"/>
      <c r="I48" s="106"/>
      <c r="J48" s="106"/>
    </row>
    <row r="49" spans="3:10" ht="15.75" hidden="1">
      <c r="C49" s="64"/>
      <c r="D49" s="104"/>
      <c r="E49" s="104"/>
      <c r="F49" s="104"/>
      <c r="G49" s="104"/>
      <c r="H49" s="104"/>
      <c r="I49" s="106"/>
      <c r="J49" s="106"/>
    </row>
    <row r="50" spans="3:10" ht="15.75" hidden="1">
      <c r="C50" s="65"/>
      <c r="D50" s="104" t="s">
        <v>54</v>
      </c>
      <c r="E50" s="152" t="s">
        <v>122</v>
      </c>
      <c r="F50" s="152"/>
      <c r="G50" s="104" t="s">
        <v>55</v>
      </c>
      <c r="H50" s="104"/>
      <c r="I50" s="106"/>
      <c r="J50" s="110"/>
    </row>
    <row r="51" spans="3:10" ht="15.75" hidden="1">
      <c r="C51" s="65"/>
      <c r="D51" s="104"/>
      <c r="E51" s="104"/>
      <c r="F51" s="104"/>
      <c r="G51" s="104"/>
      <c r="H51" s="104"/>
      <c r="I51" s="106"/>
      <c r="J51" s="110"/>
    </row>
    <row r="52" spans="3:10" ht="15.75" hidden="1">
      <c r="C52" s="65"/>
      <c r="D52" s="104" t="s">
        <v>56</v>
      </c>
      <c r="E52" s="152" t="s">
        <v>122</v>
      </c>
      <c r="F52" s="152"/>
      <c r="G52" s="104" t="s">
        <v>57</v>
      </c>
      <c r="H52" s="104"/>
      <c r="I52" s="106"/>
      <c r="J52" s="110"/>
    </row>
    <row r="53" spans="3:10" ht="15.75" hidden="1">
      <c r="C53" s="65"/>
      <c r="D53" s="109"/>
      <c r="E53" s="109"/>
      <c r="F53" s="109"/>
      <c r="G53" s="109"/>
      <c r="H53" s="109"/>
      <c r="I53" s="110"/>
      <c r="J53" s="110"/>
    </row>
    <row r="54" spans="3:10" ht="15.75" hidden="1">
      <c r="C54" s="53"/>
      <c r="D54" s="104" t="s">
        <v>63</v>
      </c>
      <c r="E54" s="152" t="s">
        <v>122</v>
      </c>
      <c r="F54" s="152"/>
      <c r="G54" s="104" t="s">
        <v>64</v>
      </c>
      <c r="H54" s="104"/>
      <c r="I54" s="111"/>
      <c r="J54" s="111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L54"/>
  <sheetViews>
    <sheetView view="pageBreakPreview" zoomScaleSheetLayoutView="100" workbookViewId="0" topLeftCell="A28">
      <selection activeCell="A42" sqref="A42"/>
    </sheetView>
  </sheetViews>
  <sheetFormatPr defaultColWidth="8.8515625" defaultRowHeight="15"/>
  <cols>
    <col min="1" max="2" width="2.7109375" style="0" customWidth="1"/>
    <col min="4" max="4" width="41.421875" style="0" customWidth="1"/>
    <col min="12" max="12" width="11.140625" style="0" customWidth="1"/>
  </cols>
  <sheetData>
    <row r="2" spans="3:12" ht="15.75">
      <c r="C2" s="7" t="s">
        <v>133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134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148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149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137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3:12" ht="20.25">
      <c r="C8" s="148" t="s">
        <v>150</v>
      </c>
      <c r="D8" s="148"/>
      <c r="E8" s="148"/>
      <c r="F8" s="148"/>
      <c r="G8" s="148"/>
      <c r="H8" s="148"/>
      <c r="I8" s="148"/>
      <c r="J8" s="148"/>
      <c r="K8" s="148"/>
      <c r="L8" s="148"/>
    </row>
    <row r="9" spans="3:12" ht="20.25"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3:12" ht="18.75" customHeight="1">
      <c r="C10" s="137" t="s">
        <v>151</v>
      </c>
      <c r="D10" s="137"/>
      <c r="E10" s="137"/>
      <c r="F10" s="137"/>
      <c r="G10" s="137"/>
      <c r="H10" s="137"/>
      <c r="I10" s="137"/>
      <c r="J10" s="137"/>
      <c r="K10" s="137"/>
      <c r="L10" s="137"/>
    </row>
    <row r="11" spans="3:12" ht="18.7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3:12" ht="15.75" customHeight="1">
      <c r="C12" s="153" t="s">
        <v>140</v>
      </c>
      <c r="D12" s="153"/>
      <c r="E12" s="153"/>
      <c r="F12" s="153"/>
      <c r="G12" s="153"/>
      <c r="H12" s="153"/>
      <c r="I12" s="2"/>
      <c r="J12" s="2"/>
      <c r="K12" s="2"/>
      <c r="L12" s="2"/>
    </row>
    <row r="13" spans="3:12" ht="15.75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42">
      <c r="C14" s="17" t="s">
        <v>13</v>
      </c>
      <c r="D14" s="68" t="s">
        <v>66</v>
      </c>
      <c r="E14" s="68" t="s">
        <v>67</v>
      </c>
      <c r="F14" s="18" t="s">
        <v>15</v>
      </c>
      <c r="G14" s="69" t="s">
        <v>68</v>
      </c>
      <c r="H14" s="69" t="s">
        <v>69</v>
      </c>
      <c r="I14" s="69" t="s">
        <v>70</v>
      </c>
      <c r="J14" s="69" t="s">
        <v>71</v>
      </c>
      <c r="K14" s="18" t="s">
        <v>72</v>
      </c>
      <c r="L14" s="20" t="s">
        <v>73</v>
      </c>
    </row>
    <row r="15" spans="3:12" ht="15.75">
      <c r="C15" s="98"/>
      <c r="D15" s="4"/>
      <c r="E15" s="4"/>
      <c r="F15" s="99"/>
      <c r="G15" s="99"/>
      <c r="H15" s="99"/>
      <c r="I15" s="99"/>
      <c r="J15" s="99"/>
      <c r="K15" s="4"/>
      <c r="L15" s="100"/>
    </row>
    <row r="16" spans="3:12" ht="27.75" customHeight="1">
      <c r="C16" s="21">
        <v>1</v>
      </c>
      <c r="D16" s="3" t="s">
        <v>141</v>
      </c>
      <c r="E16" s="24" t="s">
        <v>152</v>
      </c>
      <c r="F16" s="22" t="s">
        <v>80</v>
      </c>
      <c r="G16" s="22" t="s">
        <v>77</v>
      </c>
      <c r="H16" s="22">
        <v>3900</v>
      </c>
      <c r="I16" s="22">
        <v>1.4</v>
      </c>
      <c r="J16" s="22">
        <v>1.4</v>
      </c>
      <c r="K16" s="72">
        <v>0.64</v>
      </c>
      <c r="L16" s="25">
        <f>J16*K16*H16</f>
        <v>3494.3999999999996</v>
      </c>
    </row>
    <row r="17" spans="3:12" ht="15">
      <c r="C17" s="21"/>
      <c r="D17" s="3" t="s">
        <v>82</v>
      </c>
      <c r="E17" s="24"/>
      <c r="F17" s="70"/>
      <c r="G17" s="22"/>
      <c r="H17" s="22"/>
      <c r="I17" s="22"/>
      <c r="J17" s="22"/>
      <c r="K17" s="23"/>
      <c r="L17" s="25">
        <f>SUM(L16:L16)</f>
        <v>3494.3999999999996</v>
      </c>
    </row>
    <row r="18" spans="3:12" ht="25.5" customHeight="1">
      <c r="C18" s="21"/>
      <c r="D18" s="71" t="s">
        <v>83</v>
      </c>
      <c r="E18" s="24" t="s">
        <v>84</v>
      </c>
      <c r="F18" s="70"/>
      <c r="G18" s="22"/>
      <c r="H18" s="22"/>
      <c r="I18" s="22"/>
      <c r="J18" s="22"/>
      <c r="K18" s="23"/>
      <c r="L18" s="73">
        <f>L17*0.85</f>
        <v>2970.24</v>
      </c>
    </row>
    <row r="19" spans="3:12" ht="41.25" customHeight="1">
      <c r="C19" s="21">
        <v>2</v>
      </c>
      <c r="D19" s="3" t="s">
        <v>111</v>
      </c>
      <c r="E19" s="24" t="s">
        <v>112</v>
      </c>
      <c r="F19" s="22" t="s">
        <v>113</v>
      </c>
      <c r="G19" s="22" t="s">
        <v>81</v>
      </c>
      <c r="H19" s="22">
        <v>82</v>
      </c>
      <c r="I19" s="22"/>
      <c r="J19" s="22">
        <v>1</v>
      </c>
      <c r="K19" s="72">
        <v>2</v>
      </c>
      <c r="L19" s="25">
        <f>H19*J19*K19</f>
        <v>164</v>
      </c>
    </row>
    <row r="20" spans="3:12" ht="37.5" customHeight="1">
      <c r="C20" s="74">
        <f>C19+1</f>
        <v>3</v>
      </c>
      <c r="D20" s="75" t="s">
        <v>87</v>
      </c>
      <c r="E20" s="24" t="s">
        <v>88</v>
      </c>
      <c r="F20" s="22" t="s">
        <v>113</v>
      </c>
      <c r="G20" s="22" t="s">
        <v>81</v>
      </c>
      <c r="H20" s="22">
        <v>33</v>
      </c>
      <c r="I20" s="22">
        <v>1.75</v>
      </c>
      <c r="J20" s="22">
        <v>1.75</v>
      </c>
      <c r="K20" s="72">
        <v>2</v>
      </c>
      <c r="L20" s="25">
        <f>H20*J20*K20</f>
        <v>115.5</v>
      </c>
    </row>
    <row r="21" spans="3:12" ht="15">
      <c r="C21" s="21">
        <f>C20+1</f>
        <v>4</v>
      </c>
      <c r="D21" s="76" t="s">
        <v>89</v>
      </c>
      <c r="E21" s="24" t="s">
        <v>143</v>
      </c>
      <c r="F21" s="77">
        <v>0.083</v>
      </c>
      <c r="G21" s="22"/>
      <c r="H21" s="22"/>
      <c r="I21" s="22"/>
      <c r="J21" s="78">
        <v>0.083</v>
      </c>
      <c r="K21" s="24">
        <f>L18</f>
        <v>2970.24</v>
      </c>
      <c r="L21" s="25">
        <f>K21*J21</f>
        <v>246.52992</v>
      </c>
    </row>
    <row r="22" spans="3:12" ht="25.5" customHeight="1">
      <c r="C22" s="21">
        <f>C21+1</f>
        <v>5</v>
      </c>
      <c r="D22" s="76" t="s">
        <v>115</v>
      </c>
      <c r="E22" s="24" t="s">
        <v>116</v>
      </c>
      <c r="F22" s="77">
        <v>0.1</v>
      </c>
      <c r="G22" s="22"/>
      <c r="H22" s="22"/>
      <c r="I22" s="22"/>
      <c r="J22" s="22">
        <v>0</v>
      </c>
      <c r="K22" s="24">
        <f>L18</f>
        <v>2970.24</v>
      </c>
      <c r="L22" s="25">
        <f>K22*J22</f>
        <v>0</v>
      </c>
    </row>
    <row r="23" spans="3:12" ht="42" customHeight="1">
      <c r="C23" s="21">
        <f>C22+1</f>
        <v>6</v>
      </c>
      <c r="D23" s="76" t="s">
        <v>90</v>
      </c>
      <c r="E23" s="24" t="s">
        <v>91</v>
      </c>
      <c r="F23" s="77">
        <v>0.06</v>
      </c>
      <c r="G23" s="22" t="s">
        <v>92</v>
      </c>
      <c r="H23" s="22"/>
      <c r="I23" s="22">
        <v>2.5</v>
      </c>
      <c r="J23" s="22">
        <v>0.15</v>
      </c>
      <c r="K23" s="24">
        <f>L18+L21</f>
        <v>3216.7699199999997</v>
      </c>
      <c r="L23" s="25">
        <f>K23*J23</f>
        <v>482.51548799999995</v>
      </c>
    </row>
    <row r="24" spans="3:12" ht="24" customHeight="1">
      <c r="C24" s="21"/>
      <c r="D24" s="79" t="s">
        <v>93</v>
      </c>
      <c r="E24" s="42"/>
      <c r="F24" s="77"/>
      <c r="G24" s="42"/>
      <c r="H24" s="42"/>
      <c r="I24" s="42"/>
      <c r="J24" s="42"/>
      <c r="K24" s="24"/>
      <c r="L24" s="80">
        <f>SUM(L18:L23)</f>
        <v>3978.7854079999997</v>
      </c>
    </row>
    <row r="25" spans="3:12" ht="15.75">
      <c r="C25" s="74">
        <v>7</v>
      </c>
      <c r="D25" s="81" t="s">
        <v>94</v>
      </c>
      <c r="E25" s="82"/>
      <c r="F25" s="83">
        <v>0.02</v>
      </c>
      <c r="G25" s="82"/>
      <c r="H25" s="82"/>
      <c r="I25" s="82"/>
      <c r="J25" s="82"/>
      <c r="K25" s="84"/>
      <c r="L25" s="85">
        <f>L24*0.02</f>
        <v>79.57570815999999</v>
      </c>
    </row>
    <row r="26" spans="3:12" ht="15.75">
      <c r="C26" s="86"/>
      <c r="D26" s="87" t="s">
        <v>95</v>
      </c>
      <c r="E26" s="87"/>
      <c r="F26" s="88"/>
      <c r="G26" s="87"/>
      <c r="H26" s="87"/>
      <c r="I26" s="87"/>
      <c r="J26" s="87"/>
      <c r="K26" s="87"/>
      <c r="L26" s="89">
        <v>4058.37</v>
      </c>
    </row>
    <row r="27" spans="3:12" ht="15">
      <c r="C27" s="21"/>
      <c r="D27" s="90" t="s">
        <v>34</v>
      </c>
      <c r="E27" s="90"/>
      <c r="F27" s="90"/>
      <c r="G27" s="90"/>
      <c r="H27" s="90"/>
      <c r="I27" s="90"/>
      <c r="J27" s="90"/>
      <c r="K27" s="90"/>
      <c r="L27" s="91">
        <f>L26*0.2</f>
        <v>811.674</v>
      </c>
    </row>
    <row r="28" spans="3:12" ht="15.75">
      <c r="C28" s="92"/>
      <c r="D28" s="93" t="s">
        <v>35</v>
      </c>
      <c r="E28" s="94"/>
      <c r="F28" s="94"/>
      <c r="G28" s="95"/>
      <c r="H28" s="95"/>
      <c r="I28" s="95"/>
      <c r="J28" s="95"/>
      <c r="K28" s="95"/>
      <c r="L28" s="96">
        <f>L26+L27</f>
        <v>4870.044</v>
      </c>
    </row>
    <row r="29" spans="3:12" ht="15.7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ht="15" hidden="1"/>
    <row r="31" spans="3:10" ht="15.75" hidden="1">
      <c r="C31" s="9"/>
      <c r="D31" s="8" t="s">
        <v>117</v>
      </c>
      <c r="E31" s="53"/>
      <c r="F31" s="53"/>
      <c r="G31" s="53"/>
      <c r="H31" s="53"/>
      <c r="I31" s="54"/>
      <c r="J31" s="55"/>
    </row>
    <row r="32" spans="3:10" ht="15.75" hidden="1">
      <c r="C32" s="9"/>
      <c r="D32" s="56"/>
      <c r="E32" s="53"/>
      <c r="F32" s="53"/>
      <c r="G32" s="53"/>
      <c r="H32" s="53"/>
      <c r="I32" s="57"/>
      <c r="J32" s="55"/>
    </row>
    <row r="33" spans="3:10" ht="15.75" hidden="1">
      <c r="C33" s="9"/>
      <c r="D33" s="8" t="s">
        <v>37</v>
      </c>
      <c r="E33" s="8"/>
      <c r="F33" s="8"/>
      <c r="G33" s="8"/>
      <c r="H33" s="8"/>
      <c r="I33" s="58"/>
      <c r="J33" s="58"/>
    </row>
    <row r="34" spans="3:10" ht="15.75" hidden="1">
      <c r="C34" s="9"/>
      <c r="D34" s="8"/>
      <c r="E34" s="8"/>
      <c r="F34" s="8"/>
      <c r="G34" s="8"/>
      <c r="H34" s="8"/>
      <c r="I34" s="58"/>
      <c r="J34" s="58"/>
    </row>
    <row r="35" spans="3:10" ht="15.75">
      <c r="C35" s="9"/>
      <c r="D35" s="8"/>
      <c r="E35" s="8"/>
      <c r="F35" s="8"/>
      <c r="G35" s="8"/>
      <c r="H35" s="8"/>
      <c r="I35" s="58"/>
      <c r="J35" s="58"/>
    </row>
    <row r="36" spans="3:10" ht="15.75">
      <c r="C36" s="9"/>
      <c r="D36" s="8" t="s">
        <v>38</v>
      </c>
      <c r="E36" s="8"/>
      <c r="F36" s="8"/>
      <c r="G36" s="8"/>
      <c r="H36" s="8" t="s">
        <v>39</v>
      </c>
      <c r="I36" s="58"/>
      <c r="J36" s="58"/>
    </row>
    <row r="37" spans="3:10" ht="15.75">
      <c r="C37" s="9"/>
      <c r="D37" s="8" t="s">
        <v>40</v>
      </c>
      <c r="E37" s="8"/>
      <c r="F37" s="8" t="s">
        <v>132</v>
      </c>
      <c r="G37" s="8"/>
      <c r="H37" s="8"/>
      <c r="I37" s="58"/>
      <c r="J37" s="58"/>
    </row>
    <row r="38" spans="3:10" ht="45" customHeight="1">
      <c r="C38" s="9"/>
      <c r="D38" s="59" t="s">
        <v>119</v>
      </c>
      <c r="E38" s="59"/>
      <c r="F38" s="59" t="s">
        <v>120</v>
      </c>
      <c r="G38" s="59"/>
      <c r="H38" s="59"/>
      <c r="I38" s="61"/>
      <c r="J38" s="61"/>
    </row>
    <row r="39" spans="3:10" ht="15.75">
      <c r="C39" s="9"/>
      <c r="D39" s="53"/>
      <c r="E39" s="8"/>
      <c r="F39" s="8"/>
      <c r="G39" s="8"/>
      <c r="H39" s="8"/>
      <c r="I39" s="58"/>
      <c r="J39" s="58"/>
    </row>
    <row r="40" spans="2:10" ht="15.75" hidden="1">
      <c r="B40" s="8"/>
      <c r="D40" s="105" t="s">
        <v>44</v>
      </c>
      <c r="E40" s="104"/>
      <c r="F40" s="104"/>
      <c r="G40" s="104"/>
      <c r="H40" s="104"/>
      <c r="I40" s="106"/>
      <c r="J40" s="106"/>
    </row>
    <row r="41" spans="2:10" ht="15.75" hidden="1">
      <c r="B41" s="8"/>
      <c r="D41" s="107"/>
      <c r="E41" s="107"/>
      <c r="F41" s="107"/>
      <c r="G41" s="107"/>
      <c r="H41" s="107"/>
      <c r="I41" s="107"/>
      <c r="J41" s="107"/>
    </row>
    <row r="42" spans="2:10" ht="15.75" hidden="1">
      <c r="B42" s="8"/>
      <c r="D42" s="104" t="s">
        <v>121</v>
      </c>
      <c r="E42" s="152" t="s">
        <v>122</v>
      </c>
      <c r="F42" s="152"/>
      <c r="G42" s="104" t="s">
        <v>123</v>
      </c>
      <c r="H42" s="104"/>
      <c r="I42" s="104"/>
      <c r="J42" s="104"/>
    </row>
    <row r="43" spans="2:10" ht="15.75" hidden="1">
      <c r="B43" s="8"/>
      <c r="D43" s="107"/>
      <c r="E43" s="107"/>
      <c r="F43" s="107"/>
      <c r="G43" s="107"/>
      <c r="H43" s="107"/>
      <c r="I43" s="107"/>
      <c r="J43" s="107"/>
    </row>
    <row r="44" spans="2:10" ht="15.75" hidden="1">
      <c r="B44" s="8"/>
      <c r="D44" s="104" t="s">
        <v>48</v>
      </c>
      <c r="E44" s="152" t="s">
        <v>122</v>
      </c>
      <c r="F44" s="152"/>
      <c r="G44" s="104" t="s">
        <v>49</v>
      </c>
      <c r="H44" s="104"/>
      <c r="I44" s="104"/>
      <c r="J44" s="104"/>
    </row>
    <row r="45" spans="2:10" ht="15.75" hidden="1">
      <c r="B45" s="8"/>
      <c r="D45" s="104"/>
      <c r="E45" s="104"/>
      <c r="F45" s="104"/>
      <c r="G45" s="104"/>
      <c r="H45" s="104"/>
      <c r="I45" s="106"/>
      <c r="J45" s="106"/>
    </row>
    <row r="46" spans="2:10" ht="15.75" hidden="1">
      <c r="B46" s="8"/>
      <c r="D46" s="104" t="s">
        <v>124</v>
      </c>
      <c r="E46" s="152" t="s">
        <v>122</v>
      </c>
      <c r="F46" s="152"/>
      <c r="G46" s="104" t="s">
        <v>51</v>
      </c>
      <c r="H46" s="104"/>
      <c r="I46" s="106"/>
      <c r="J46" s="106"/>
    </row>
    <row r="47" spans="2:10" ht="15.75" hidden="1">
      <c r="B47" s="8"/>
      <c r="D47" s="104"/>
      <c r="E47" s="104"/>
      <c r="F47" s="104"/>
      <c r="G47" s="104"/>
      <c r="H47" s="104"/>
      <c r="I47" s="106"/>
      <c r="J47" s="106"/>
    </row>
    <row r="48" spans="2:10" ht="15.75" hidden="1">
      <c r="B48" s="8"/>
      <c r="D48" s="104" t="s">
        <v>52</v>
      </c>
      <c r="E48" s="152" t="s">
        <v>122</v>
      </c>
      <c r="F48" s="152"/>
      <c r="G48" s="104" t="s">
        <v>53</v>
      </c>
      <c r="H48" s="104"/>
      <c r="I48" s="106"/>
      <c r="J48" s="106"/>
    </row>
    <row r="49" spans="2:10" ht="15.75" hidden="1">
      <c r="B49" s="64"/>
      <c r="D49" s="104"/>
      <c r="E49" s="104"/>
      <c r="F49" s="104"/>
      <c r="G49" s="104"/>
      <c r="H49" s="104"/>
      <c r="I49" s="106"/>
      <c r="J49" s="106"/>
    </row>
    <row r="50" spans="2:10" ht="15.75" hidden="1">
      <c r="B50" s="65"/>
      <c r="D50" s="104" t="s">
        <v>54</v>
      </c>
      <c r="E50" s="152" t="s">
        <v>122</v>
      </c>
      <c r="F50" s="152"/>
      <c r="G50" s="104" t="s">
        <v>55</v>
      </c>
      <c r="H50" s="104"/>
      <c r="I50" s="106"/>
      <c r="J50" s="110"/>
    </row>
    <row r="51" spans="2:10" ht="15.75" hidden="1">
      <c r="B51" s="65"/>
      <c r="D51" s="104"/>
      <c r="E51" s="104"/>
      <c r="F51" s="104"/>
      <c r="G51" s="104"/>
      <c r="H51" s="104"/>
      <c r="I51" s="106"/>
      <c r="J51" s="110"/>
    </row>
    <row r="52" spans="2:10" ht="15.75" hidden="1">
      <c r="B52" s="65"/>
      <c r="D52" s="104" t="s">
        <v>56</v>
      </c>
      <c r="E52" s="152" t="s">
        <v>122</v>
      </c>
      <c r="F52" s="152"/>
      <c r="G52" s="104" t="s">
        <v>57</v>
      </c>
      <c r="H52" s="104"/>
      <c r="I52" s="106"/>
      <c r="J52" s="110"/>
    </row>
    <row r="53" spans="2:10" ht="15.75" hidden="1">
      <c r="B53" s="65"/>
      <c r="D53" s="109"/>
      <c r="E53" s="109"/>
      <c r="F53" s="109"/>
      <c r="G53" s="109"/>
      <c r="H53" s="109"/>
      <c r="I53" s="110"/>
      <c r="J53" s="110"/>
    </row>
    <row r="54" spans="2:10" ht="15.75" hidden="1">
      <c r="B54" s="53"/>
      <c r="D54" s="104" t="s">
        <v>63</v>
      </c>
      <c r="E54" s="152" t="s">
        <v>122</v>
      </c>
      <c r="F54" s="152"/>
      <c r="G54" s="104" t="s">
        <v>144</v>
      </c>
      <c r="H54" s="104"/>
      <c r="I54" s="111"/>
      <c r="J54" s="111"/>
    </row>
  </sheetData>
  <mergeCells count="11">
    <mergeCell ref="E54:F54"/>
    <mergeCell ref="E44:F44"/>
    <mergeCell ref="E46:F46"/>
    <mergeCell ref="E48:F48"/>
    <mergeCell ref="E50:F50"/>
    <mergeCell ref="E52:F52"/>
    <mergeCell ref="C8:L8"/>
    <mergeCell ref="C9:L9"/>
    <mergeCell ref="C10:L10"/>
    <mergeCell ref="C12:H12"/>
    <mergeCell ref="E42:F42"/>
  </mergeCells>
  <printOptions/>
  <pageMargins left="0.7" right="0.7" top="0.75" bottom="0.75" header="0.511811023622047" footer="0.511811023622047"/>
  <pageSetup horizontalDpi="300" verticalDpi="3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54"/>
  <sheetViews>
    <sheetView view="pageBreakPreview" zoomScaleSheetLayoutView="100" workbookViewId="0" topLeftCell="A15">
      <selection activeCell="A42" sqref="A42"/>
    </sheetView>
  </sheetViews>
  <sheetFormatPr defaultColWidth="8.8515625" defaultRowHeight="15"/>
  <cols>
    <col min="1" max="1" width="5.57421875" style="0" customWidth="1"/>
    <col min="3" max="3" width="42.421875" style="0" customWidth="1"/>
    <col min="4" max="4" width="10.00390625" style="0" customWidth="1"/>
    <col min="11" max="11" width="11.8515625" style="0" customWidth="1"/>
  </cols>
  <sheetData>
    <row r="2" spans="2:11" ht="15.75">
      <c r="B2" s="7" t="s">
        <v>133</v>
      </c>
      <c r="C2" s="7"/>
      <c r="D2" s="7"/>
      <c r="E2" s="7"/>
      <c r="F2" s="7"/>
      <c r="G2" s="7"/>
      <c r="H2" s="7"/>
      <c r="I2" s="7"/>
      <c r="J2" s="7"/>
      <c r="K2" s="7"/>
    </row>
    <row r="3" spans="2:11" ht="15.75">
      <c r="B3" s="7" t="s">
        <v>134</v>
      </c>
      <c r="C3" s="7"/>
      <c r="D3" s="7"/>
      <c r="E3" s="7"/>
      <c r="F3" s="7"/>
      <c r="G3" s="7"/>
      <c r="H3" s="7"/>
      <c r="I3" s="7"/>
      <c r="J3" s="7"/>
      <c r="K3" s="7"/>
    </row>
    <row r="4" spans="2:9" ht="15.75">
      <c r="B4" s="8" t="s">
        <v>153</v>
      </c>
      <c r="C4" s="8"/>
      <c r="D4" s="8"/>
      <c r="E4" s="9"/>
      <c r="F4" s="9"/>
      <c r="G4" s="9"/>
      <c r="H4" s="9"/>
      <c r="I4" s="9"/>
    </row>
    <row r="5" spans="2:11" ht="15.75" hidden="1">
      <c r="B5" s="10" t="s">
        <v>128</v>
      </c>
      <c r="C5" s="10"/>
      <c r="D5" s="10"/>
      <c r="E5" s="11"/>
      <c r="F5" s="11"/>
      <c r="G5" s="11"/>
      <c r="H5" s="11"/>
      <c r="I5" s="11"/>
      <c r="J5" s="11"/>
      <c r="K5" s="11"/>
    </row>
    <row r="6" spans="2:11" ht="15.75">
      <c r="B6" s="11" t="s">
        <v>137</v>
      </c>
      <c r="C6" s="12"/>
      <c r="D6" s="12"/>
      <c r="E6" s="12"/>
      <c r="F6" s="12"/>
      <c r="G6" s="12"/>
      <c r="H6" s="12"/>
      <c r="I6" s="12"/>
      <c r="J6" s="12"/>
      <c r="K6" s="13"/>
    </row>
    <row r="7" spans="2:11" ht="15.75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2:11" ht="20.25">
      <c r="B8" s="148" t="s">
        <v>154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2:11" ht="20.25"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2:11" ht="18.75" customHeight="1">
      <c r="B10" s="137" t="s">
        <v>23</v>
      </c>
      <c r="C10" s="137"/>
      <c r="D10" s="137"/>
      <c r="E10" s="137"/>
      <c r="F10" s="137"/>
      <c r="G10" s="137"/>
      <c r="H10" s="137"/>
      <c r="I10" s="137"/>
      <c r="J10" s="137"/>
      <c r="K10" s="137"/>
    </row>
    <row r="11" spans="2:11" ht="18.7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5.75" customHeight="1">
      <c r="B12" s="153" t="s">
        <v>140</v>
      </c>
      <c r="C12" s="153"/>
      <c r="D12" s="153"/>
      <c r="E12" s="153"/>
      <c r="F12" s="153"/>
      <c r="G12" s="153"/>
      <c r="H12" s="2"/>
      <c r="I12" s="2"/>
      <c r="J12" s="2"/>
      <c r="K12" s="2"/>
    </row>
    <row r="13" spans="2:11" ht="15.75"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2:11" ht="42">
      <c r="B14" s="17" t="s">
        <v>13</v>
      </c>
      <c r="C14" s="68" t="s">
        <v>66</v>
      </c>
      <c r="D14" s="68" t="s">
        <v>67</v>
      </c>
      <c r="E14" s="18" t="s">
        <v>15</v>
      </c>
      <c r="F14" s="69" t="s">
        <v>68</v>
      </c>
      <c r="G14" s="69" t="s">
        <v>69</v>
      </c>
      <c r="H14" s="69" t="s">
        <v>70</v>
      </c>
      <c r="I14" s="69" t="s">
        <v>71</v>
      </c>
      <c r="J14" s="18" t="s">
        <v>72</v>
      </c>
      <c r="K14" s="20" t="s">
        <v>73</v>
      </c>
    </row>
    <row r="15" spans="2:11" ht="15.75">
      <c r="B15" s="98"/>
      <c r="C15" s="4"/>
      <c r="D15" s="4"/>
      <c r="E15" s="99"/>
      <c r="F15" s="99"/>
      <c r="G15" s="99"/>
      <c r="H15" s="99"/>
      <c r="I15" s="99"/>
      <c r="J15" s="4"/>
      <c r="K15" s="100"/>
    </row>
    <row r="16" spans="2:11" ht="39" customHeight="1">
      <c r="B16" s="21">
        <v>1</v>
      </c>
      <c r="C16" s="3" t="s">
        <v>141</v>
      </c>
      <c r="D16" s="24" t="s">
        <v>142</v>
      </c>
      <c r="E16" s="22" t="s">
        <v>80</v>
      </c>
      <c r="F16" s="22" t="s">
        <v>81</v>
      </c>
      <c r="G16" s="22">
        <v>5600</v>
      </c>
      <c r="H16" s="22">
        <v>1.4</v>
      </c>
      <c r="I16" s="22">
        <v>1.4</v>
      </c>
      <c r="J16" s="72">
        <v>0.6</v>
      </c>
      <c r="K16" s="25">
        <f>I16*J16*G16</f>
        <v>4704</v>
      </c>
    </row>
    <row r="17" spans="2:11" ht="15">
      <c r="B17" s="21"/>
      <c r="C17" s="3" t="s">
        <v>82</v>
      </c>
      <c r="D17" s="24"/>
      <c r="E17" s="70"/>
      <c r="F17" s="22"/>
      <c r="G17" s="22"/>
      <c r="H17" s="22"/>
      <c r="I17" s="22"/>
      <c r="J17" s="23"/>
      <c r="K17" s="25">
        <f>SUM(K16:K16)</f>
        <v>4704</v>
      </c>
    </row>
    <row r="18" spans="2:11" ht="29.25" customHeight="1">
      <c r="B18" s="21"/>
      <c r="C18" s="71" t="s">
        <v>83</v>
      </c>
      <c r="D18" s="24" t="s">
        <v>84</v>
      </c>
      <c r="E18" s="70"/>
      <c r="F18" s="22"/>
      <c r="G18" s="22"/>
      <c r="H18" s="22"/>
      <c r="I18" s="22"/>
      <c r="J18" s="23"/>
      <c r="K18" s="73">
        <f>K17*0.85</f>
        <v>3998.4</v>
      </c>
    </row>
    <row r="19" spans="2:11" ht="30">
      <c r="B19" s="21">
        <v>2</v>
      </c>
      <c r="C19" s="3" t="s">
        <v>111</v>
      </c>
      <c r="D19" s="24" t="s">
        <v>112</v>
      </c>
      <c r="E19" s="22" t="s">
        <v>113</v>
      </c>
      <c r="F19" s="22" t="s">
        <v>81</v>
      </c>
      <c r="G19" s="22">
        <v>82</v>
      </c>
      <c r="H19" s="22"/>
      <c r="I19" s="22">
        <v>1</v>
      </c>
      <c r="J19" s="23">
        <v>2</v>
      </c>
      <c r="K19" s="25">
        <f>G19*I19*J19</f>
        <v>164</v>
      </c>
    </row>
    <row r="20" spans="2:11" ht="81" customHeight="1">
      <c r="B20" s="74">
        <f>B19+1</f>
        <v>3</v>
      </c>
      <c r="C20" s="75" t="s">
        <v>87</v>
      </c>
      <c r="D20" s="24" t="s">
        <v>88</v>
      </c>
      <c r="E20" s="22" t="s">
        <v>113</v>
      </c>
      <c r="F20" s="22" t="s">
        <v>81</v>
      </c>
      <c r="G20" s="22">
        <v>33</v>
      </c>
      <c r="H20" s="22">
        <v>1.75</v>
      </c>
      <c r="I20" s="22">
        <v>1.75</v>
      </c>
      <c r="J20" s="23">
        <v>2</v>
      </c>
      <c r="K20" s="25">
        <f>G20*I20*J20</f>
        <v>115.5</v>
      </c>
    </row>
    <row r="21" spans="2:11" ht="23.25" customHeight="1">
      <c r="B21" s="21">
        <f>B20+1</f>
        <v>4</v>
      </c>
      <c r="C21" s="76" t="s">
        <v>89</v>
      </c>
      <c r="D21" s="24" t="s">
        <v>143</v>
      </c>
      <c r="E21" s="77">
        <v>0.083</v>
      </c>
      <c r="F21" s="22"/>
      <c r="G21" s="22"/>
      <c r="H21" s="22"/>
      <c r="I21" s="78">
        <v>0.083</v>
      </c>
      <c r="J21" s="24">
        <f>K18</f>
        <v>3998.4</v>
      </c>
      <c r="K21" s="25">
        <f>J21*I21</f>
        <v>331.8672</v>
      </c>
    </row>
    <row r="22" spans="2:11" ht="29.25" customHeight="1">
      <c r="B22" s="21">
        <f>B21+1</f>
        <v>5</v>
      </c>
      <c r="C22" s="76" t="s">
        <v>115</v>
      </c>
      <c r="D22" s="24" t="s">
        <v>116</v>
      </c>
      <c r="E22" s="77">
        <v>0.1</v>
      </c>
      <c r="F22" s="22"/>
      <c r="G22" s="22"/>
      <c r="H22" s="22"/>
      <c r="I22" s="22">
        <v>0</v>
      </c>
      <c r="J22" s="24">
        <f>K18</f>
        <v>3998.4</v>
      </c>
      <c r="K22" s="25">
        <f>J22*I22</f>
        <v>0</v>
      </c>
    </row>
    <row r="23" spans="2:11" ht="64.5" customHeight="1">
      <c r="B23" s="21">
        <f>B22+1</f>
        <v>6</v>
      </c>
      <c r="C23" s="76" t="s">
        <v>90</v>
      </c>
      <c r="D23" s="24" t="s">
        <v>91</v>
      </c>
      <c r="E23" s="77">
        <v>0.06</v>
      </c>
      <c r="F23" s="22" t="s">
        <v>92</v>
      </c>
      <c r="G23" s="22"/>
      <c r="H23" s="22">
        <v>2.5</v>
      </c>
      <c r="I23" s="22">
        <v>0.15</v>
      </c>
      <c r="J23" s="24">
        <f>K18+K21</f>
        <v>4330.2672</v>
      </c>
      <c r="K23" s="25">
        <f>J23*I23</f>
        <v>649.54008</v>
      </c>
    </row>
    <row r="24" spans="2:11" ht="15.75">
      <c r="B24" s="21"/>
      <c r="C24" s="79" t="s">
        <v>93</v>
      </c>
      <c r="D24" s="42"/>
      <c r="E24" s="77"/>
      <c r="F24" s="42"/>
      <c r="G24" s="42"/>
      <c r="H24" s="42"/>
      <c r="I24" s="42"/>
      <c r="J24" s="24"/>
      <c r="K24" s="80">
        <f>SUM(K18:K23)</f>
        <v>5259.307279999999</v>
      </c>
    </row>
    <row r="25" spans="2:11" ht="15.75">
      <c r="B25" s="74">
        <v>7</v>
      </c>
      <c r="C25" s="81" t="s">
        <v>94</v>
      </c>
      <c r="D25" s="82"/>
      <c r="E25" s="83">
        <v>0.02</v>
      </c>
      <c r="F25" s="82"/>
      <c r="G25" s="82"/>
      <c r="H25" s="82"/>
      <c r="I25" s="82"/>
      <c r="J25" s="84"/>
      <c r="K25" s="85">
        <f>K24*0.02</f>
        <v>105.18614559999999</v>
      </c>
    </row>
    <row r="26" spans="2:11" ht="15.75">
      <c r="B26" s="86"/>
      <c r="C26" s="87" t="s">
        <v>95</v>
      </c>
      <c r="D26" s="87"/>
      <c r="E26" s="88"/>
      <c r="F26" s="87"/>
      <c r="G26" s="87"/>
      <c r="H26" s="87"/>
      <c r="I26" s="87"/>
      <c r="J26" s="87"/>
      <c r="K26" s="89">
        <v>5364.5</v>
      </c>
    </row>
    <row r="27" spans="2:11" ht="15">
      <c r="B27" s="21"/>
      <c r="C27" s="90" t="s">
        <v>34</v>
      </c>
      <c r="D27" s="90"/>
      <c r="E27" s="90"/>
      <c r="F27" s="90"/>
      <c r="G27" s="90"/>
      <c r="H27" s="90"/>
      <c r="I27" s="90"/>
      <c r="J27" s="90"/>
      <c r="K27" s="91">
        <f>K26*0.2</f>
        <v>1072.9</v>
      </c>
    </row>
    <row r="28" spans="2:11" ht="15.75">
      <c r="B28" s="92"/>
      <c r="C28" s="93" t="s">
        <v>35</v>
      </c>
      <c r="D28" s="94"/>
      <c r="E28" s="94"/>
      <c r="F28" s="95"/>
      <c r="G28" s="95"/>
      <c r="H28" s="95"/>
      <c r="I28" s="95"/>
      <c r="J28" s="95"/>
      <c r="K28" s="96">
        <f>K26+K27</f>
        <v>6437.4</v>
      </c>
    </row>
    <row r="29" spans="2:11" ht="15.75">
      <c r="B29" s="9"/>
      <c r="C29" s="8"/>
      <c r="D29" s="8"/>
      <c r="E29" s="8"/>
      <c r="F29" s="8"/>
      <c r="G29" s="8"/>
      <c r="H29" s="8"/>
      <c r="I29" s="8"/>
      <c r="J29" s="8"/>
      <c r="K29" s="8"/>
    </row>
    <row r="30" ht="15" hidden="1"/>
    <row r="31" spans="2:9" ht="15.75" hidden="1">
      <c r="B31" s="9"/>
      <c r="C31" s="8" t="s">
        <v>117</v>
      </c>
      <c r="D31" s="53"/>
      <c r="E31" s="53"/>
      <c r="F31" s="53"/>
      <c r="G31" s="53"/>
      <c r="H31" s="54"/>
      <c r="I31" s="55"/>
    </row>
    <row r="32" spans="2:9" ht="15.75" hidden="1">
      <c r="B32" s="9"/>
      <c r="C32" s="56"/>
      <c r="D32" s="53"/>
      <c r="E32" s="53"/>
      <c r="F32" s="53"/>
      <c r="G32" s="53"/>
      <c r="H32" s="57"/>
      <c r="I32" s="55"/>
    </row>
    <row r="33" spans="2:9" ht="15.75" hidden="1">
      <c r="B33" s="9"/>
      <c r="C33" s="8" t="s">
        <v>37</v>
      </c>
      <c r="D33" s="8"/>
      <c r="E33" s="8"/>
      <c r="F33" s="8"/>
      <c r="G33" s="8"/>
      <c r="H33" s="58"/>
      <c r="I33" s="58"/>
    </row>
    <row r="34" spans="2:9" ht="15.75" hidden="1">
      <c r="B34" s="9"/>
      <c r="C34" s="8"/>
      <c r="D34" s="8"/>
      <c r="E34" s="8"/>
      <c r="F34" s="8"/>
      <c r="G34" s="8"/>
      <c r="H34" s="58"/>
      <c r="I34" s="58"/>
    </row>
    <row r="35" spans="2:9" ht="15.75">
      <c r="B35" s="9"/>
      <c r="C35" s="8"/>
      <c r="D35" s="8"/>
      <c r="E35" s="8"/>
      <c r="F35" s="8"/>
      <c r="G35" s="8"/>
      <c r="H35" s="58"/>
      <c r="I35" s="58"/>
    </row>
    <row r="36" spans="2:9" ht="15.75">
      <c r="B36" s="9"/>
      <c r="C36" s="8" t="s">
        <v>38</v>
      </c>
      <c r="D36" s="8"/>
      <c r="E36" s="8"/>
      <c r="F36" s="8"/>
      <c r="G36" s="8" t="s">
        <v>39</v>
      </c>
      <c r="H36" s="58"/>
      <c r="I36" s="58"/>
    </row>
    <row r="37" spans="2:9" ht="15.75">
      <c r="B37" s="9"/>
      <c r="C37" s="8" t="s">
        <v>40</v>
      </c>
      <c r="D37" s="8"/>
      <c r="E37" s="8" t="s">
        <v>132</v>
      </c>
      <c r="F37" s="8"/>
      <c r="G37" s="8"/>
      <c r="H37" s="58"/>
      <c r="I37" s="58"/>
    </row>
    <row r="38" spans="2:9" ht="45" customHeight="1">
      <c r="B38" s="9"/>
      <c r="C38" s="59" t="s">
        <v>119</v>
      </c>
      <c r="D38" s="59"/>
      <c r="E38" s="59" t="s">
        <v>120</v>
      </c>
      <c r="F38" s="59"/>
      <c r="G38" s="59"/>
      <c r="H38" s="61"/>
      <c r="I38" s="61"/>
    </row>
    <row r="39" spans="2:9" ht="15.75">
      <c r="B39" s="9"/>
      <c r="C39" s="53"/>
      <c r="D39" s="8"/>
      <c r="E39" s="8"/>
      <c r="F39" s="8"/>
      <c r="G39" s="8"/>
      <c r="H39" s="58"/>
      <c r="I39" s="58"/>
    </row>
    <row r="40" spans="2:9" ht="15.75" hidden="1">
      <c r="B40" s="104"/>
      <c r="C40" s="105" t="s">
        <v>44</v>
      </c>
      <c r="D40" s="104"/>
      <c r="E40" s="104"/>
      <c r="F40" s="104"/>
      <c r="G40" s="104"/>
      <c r="H40" s="106"/>
      <c r="I40" s="104"/>
    </row>
    <row r="41" spans="2:9" ht="15.75" hidden="1">
      <c r="B41" s="104"/>
      <c r="C41" s="107"/>
      <c r="D41" s="107"/>
      <c r="E41" s="107"/>
      <c r="F41" s="107"/>
      <c r="G41" s="107"/>
      <c r="H41" s="107"/>
      <c r="I41" s="107"/>
    </row>
    <row r="42" spans="2:9" ht="15.75" hidden="1">
      <c r="B42" s="104"/>
      <c r="C42" s="104" t="s">
        <v>121</v>
      </c>
      <c r="D42" s="152" t="s">
        <v>122</v>
      </c>
      <c r="E42" s="152"/>
      <c r="F42" s="104" t="s">
        <v>123</v>
      </c>
      <c r="G42" s="104"/>
      <c r="H42" s="104"/>
      <c r="I42" s="104"/>
    </row>
    <row r="43" spans="2:9" ht="15.75" hidden="1">
      <c r="B43" s="104"/>
      <c r="C43" s="107"/>
      <c r="D43" s="107"/>
      <c r="E43" s="107"/>
      <c r="F43" s="107"/>
      <c r="G43" s="107"/>
      <c r="H43" s="107"/>
      <c r="I43" s="106"/>
    </row>
    <row r="44" spans="2:9" ht="15.75" hidden="1">
      <c r="B44" s="104"/>
      <c r="C44" s="104" t="s">
        <v>48</v>
      </c>
      <c r="D44" s="152" t="s">
        <v>122</v>
      </c>
      <c r="E44" s="152"/>
      <c r="F44" s="104" t="s">
        <v>49</v>
      </c>
      <c r="G44" s="104"/>
      <c r="H44" s="104"/>
      <c r="I44" s="106"/>
    </row>
    <row r="45" spans="2:9" ht="15.75" hidden="1">
      <c r="B45" s="108"/>
      <c r="C45" s="104"/>
      <c r="D45" s="104"/>
      <c r="E45" s="104"/>
      <c r="F45" s="104"/>
      <c r="G45" s="104"/>
      <c r="H45" s="106"/>
      <c r="I45" s="106"/>
    </row>
    <row r="46" spans="2:9" ht="15.75" hidden="1">
      <c r="B46" s="109"/>
      <c r="C46" s="104" t="s">
        <v>124</v>
      </c>
      <c r="D46" s="152" t="s">
        <v>122</v>
      </c>
      <c r="E46" s="152"/>
      <c r="F46" s="104" t="s">
        <v>51</v>
      </c>
      <c r="G46" s="104"/>
      <c r="H46" s="106"/>
      <c r="I46" s="110"/>
    </row>
    <row r="47" spans="2:9" ht="15.75" hidden="1">
      <c r="B47" s="109"/>
      <c r="C47" s="104"/>
      <c r="D47" s="104"/>
      <c r="E47" s="104"/>
      <c r="F47" s="104"/>
      <c r="G47" s="104"/>
      <c r="H47" s="106"/>
      <c r="I47" s="110"/>
    </row>
    <row r="48" spans="2:9" ht="15.75" hidden="1">
      <c r="B48" s="109"/>
      <c r="C48" s="104" t="s">
        <v>52</v>
      </c>
      <c r="D48" s="152" t="s">
        <v>122</v>
      </c>
      <c r="E48" s="152"/>
      <c r="F48" s="104" t="s">
        <v>53</v>
      </c>
      <c r="G48" s="104"/>
      <c r="H48" s="106"/>
      <c r="I48" s="110"/>
    </row>
    <row r="49" spans="2:9" ht="15.75" hidden="1">
      <c r="B49" s="109"/>
      <c r="C49" s="104"/>
      <c r="D49" s="104"/>
      <c r="E49" s="104"/>
      <c r="F49" s="104"/>
      <c r="G49" s="104"/>
      <c r="H49" s="106"/>
      <c r="I49" s="110"/>
    </row>
    <row r="50" spans="3:8" ht="15.75" hidden="1">
      <c r="C50" s="104" t="s">
        <v>54</v>
      </c>
      <c r="D50" s="152" t="s">
        <v>122</v>
      </c>
      <c r="E50" s="152"/>
      <c r="F50" s="104" t="s">
        <v>55</v>
      </c>
      <c r="G50" s="104"/>
      <c r="H50" s="106"/>
    </row>
    <row r="51" spans="3:8" ht="15.75" hidden="1">
      <c r="C51" s="104"/>
      <c r="D51" s="104"/>
      <c r="E51" s="104"/>
      <c r="F51" s="104"/>
      <c r="G51" s="104"/>
      <c r="H51" s="106"/>
    </row>
    <row r="52" spans="3:8" ht="15.75" hidden="1">
      <c r="C52" s="104" t="s">
        <v>56</v>
      </c>
      <c r="D52" s="152" t="s">
        <v>122</v>
      </c>
      <c r="E52" s="152"/>
      <c r="F52" s="104" t="s">
        <v>57</v>
      </c>
      <c r="G52" s="104"/>
      <c r="H52" s="106"/>
    </row>
    <row r="53" spans="3:8" ht="15.75" hidden="1">
      <c r="C53" s="109"/>
      <c r="D53" s="109"/>
      <c r="E53" s="109"/>
      <c r="F53" s="109"/>
      <c r="G53" s="109"/>
      <c r="H53" s="110"/>
    </row>
    <row r="54" spans="3:8" ht="15.75" hidden="1">
      <c r="C54" s="104" t="s">
        <v>63</v>
      </c>
      <c r="D54" s="152" t="s">
        <v>122</v>
      </c>
      <c r="E54" s="152"/>
      <c r="F54" s="104" t="s">
        <v>64</v>
      </c>
      <c r="G54" s="104"/>
      <c r="H54" s="111"/>
    </row>
  </sheetData>
  <mergeCells count="11">
    <mergeCell ref="D54:E54"/>
    <mergeCell ref="D44:E44"/>
    <mergeCell ref="D46:E46"/>
    <mergeCell ref="D48:E48"/>
    <mergeCell ref="D50:E50"/>
    <mergeCell ref="D52:E52"/>
    <mergeCell ref="B8:K8"/>
    <mergeCell ref="B9:K9"/>
    <mergeCell ref="B10:K10"/>
    <mergeCell ref="B12:G12"/>
    <mergeCell ref="D42:E42"/>
  </mergeCells>
  <printOptions/>
  <pageMargins left="0.7" right="0.7" top="0.75" bottom="0.75" header="0.511811023622047" footer="0.511811023622047"/>
  <pageSetup horizontalDpi="300" verticalDpi="3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C2:L56"/>
  <sheetViews>
    <sheetView view="pageBreakPreview" zoomScaleSheetLayoutView="100" workbookViewId="0" topLeftCell="A1">
      <selection activeCell="A42" sqref="A42"/>
    </sheetView>
  </sheetViews>
  <sheetFormatPr defaultColWidth="8.8515625" defaultRowHeight="15"/>
  <cols>
    <col min="1" max="2" width="2.28125" style="0" customWidth="1"/>
    <col min="4" max="4" width="38.421875" style="0" customWidth="1"/>
    <col min="12" max="12" width="11.00390625" style="0" customWidth="1"/>
  </cols>
  <sheetData>
    <row r="2" spans="3:12" ht="15.75">
      <c r="C2" s="7" t="s">
        <v>133</v>
      </c>
      <c r="D2" s="7"/>
      <c r="E2" s="7"/>
      <c r="F2" s="7"/>
      <c r="G2" s="7"/>
      <c r="H2" s="7"/>
      <c r="I2" s="7"/>
      <c r="J2" s="7"/>
      <c r="K2" s="7"/>
      <c r="L2" s="7"/>
    </row>
    <row r="3" spans="3:12" ht="15.75">
      <c r="C3" s="7" t="s">
        <v>134</v>
      </c>
      <c r="D3" s="7"/>
      <c r="E3" s="7"/>
      <c r="F3" s="7"/>
      <c r="G3" s="7"/>
      <c r="H3" s="7"/>
      <c r="I3" s="7"/>
      <c r="J3" s="7"/>
      <c r="K3" s="7"/>
      <c r="L3" s="7"/>
    </row>
    <row r="4" spans="3:10" ht="15.75">
      <c r="C4" s="8" t="s">
        <v>155</v>
      </c>
      <c r="D4" s="8"/>
      <c r="E4" s="8"/>
      <c r="F4" s="9"/>
      <c r="G4" s="9"/>
      <c r="H4" s="9"/>
      <c r="I4" s="9"/>
      <c r="J4" s="9"/>
    </row>
    <row r="5" spans="3:12" ht="15.75" hidden="1">
      <c r="C5" s="10" t="s">
        <v>156</v>
      </c>
      <c r="D5" s="10"/>
      <c r="E5" s="10"/>
      <c r="F5" s="11"/>
      <c r="G5" s="11"/>
      <c r="H5" s="11"/>
      <c r="I5" s="11"/>
      <c r="J5" s="11"/>
      <c r="K5" s="11"/>
      <c r="L5" s="11"/>
    </row>
    <row r="6" spans="3:12" ht="15.75">
      <c r="C6" s="11" t="s">
        <v>137</v>
      </c>
      <c r="D6" s="12"/>
      <c r="E6" s="12"/>
      <c r="F6" s="12"/>
      <c r="G6" s="12"/>
      <c r="H6" s="12"/>
      <c r="I6" s="12"/>
      <c r="J6" s="12"/>
      <c r="K6" s="12"/>
      <c r="L6" s="13"/>
    </row>
    <row r="7" spans="3:12" ht="15.75" hidden="1">
      <c r="C7" s="10" t="s">
        <v>157</v>
      </c>
      <c r="D7" s="12"/>
      <c r="E7" s="12"/>
      <c r="F7" s="11"/>
      <c r="G7" s="11"/>
      <c r="H7" s="11"/>
      <c r="I7" s="11"/>
      <c r="J7" s="11"/>
      <c r="K7" s="11"/>
      <c r="L7" s="11"/>
    </row>
    <row r="8" spans="3:12" ht="15.75" hidden="1">
      <c r="C8" s="11" t="s">
        <v>158</v>
      </c>
      <c r="D8" s="11"/>
      <c r="E8" s="11"/>
      <c r="F8" s="11"/>
      <c r="G8" s="11"/>
      <c r="H8" s="11"/>
      <c r="I8" s="11"/>
      <c r="J8" s="11"/>
      <c r="K8" s="11"/>
      <c r="L8" s="11"/>
    </row>
    <row r="9" spans="3:12" ht="15.75"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3:12" ht="20.25">
      <c r="C10" s="148" t="s">
        <v>159</v>
      </c>
      <c r="D10" s="148"/>
      <c r="E10" s="148"/>
      <c r="F10" s="148"/>
      <c r="G10" s="148"/>
      <c r="H10" s="148"/>
      <c r="I10" s="148"/>
      <c r="J10" s="148"/>
      <c r="K10" s="148"/>
      <c r="L10" s="148"/>
    </row>
    <row r="11" spans="3:12" ht="20.25">
      <c r="C11" s="149"/>
      <c r="D11" s="149"/>
      <c r="E11" s="149"/>
      <c r="F11" s="149"/>
      <c r="G11" s="149"/>
      <c r="H11" s="149"/>
      <c r="I11" s="149"/>
      <c r="J11" s="149"/>
      <c r="K11" s="149"/>
      <c r="L11" s="149"/>
    </row>
    <row r="12" spans="3:12" ht="18.75" customHeight="1">
      <c r="C12" s="137" t="s">
        <v>160</v>
      </c>
      <c r="D12" s="137"/>
      <c r="E12" s="137"/>
      <c r="F12" s="137"/>
      <c r="G12" s="137"/>
      <c r="H12" s="137"/>
      <c r="I12" s="137"/>
      <c r="J12" s="137"/>
      <c r="K12" s="137"/>
      <c r="L12" s="137"/>
    </row>
    <row r="13" spans="3:12" ht="18.7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3:12" ht="15.75" customHeight="1">
      <c r="C14" s="153" t="s">
        <v>140</v>
      </c>
      <c r="D14" s="153"/>
      <c r="E14" s="153"/>
      <c r="F14" s="153"/>
      <c r="G14" s="153"/>
      <c r="H14" s="153"/>
      <c r="I14" s="2"/>
      <c r="J14" s="2"/>
      <c r="K14" s="2"/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42">
      <c r="C16" s="17" t="s">
        <v>13</v>
      </c>
      <c r="D16" s="68" t="s">
        <v>66</v>
      </c>
      <c r="E16" s="68" t="s">
        <v>67</v>
      </c>
      <c r="F16" s="18" t="s">
        <v>15</v>
      </c>
      <c r="G16" s="69" t="s">
        <v>68</v>
      </c>
      <c r="H16" s="69" t="s">
        <v>69</v>
      </c>
      <c r="I16" s="69" t="s">
        <v>70</v>
      </c>
      <c r="J16" s="69" t="s">
        <v>71</v>
      </c>
      <c r="K16" s="18" t="s">
        <v>72</v>
      </c>
      <c r="L16" s="20" t="s">
        <v>73</v>
      </c>
    </row>
    <row r="17" spans="3:12" ht="15.75">
      <c r="C17" s="98"/>
      <c r="D17" s="4"/>
      <c r="E17" s="4"/>
      <c r="F17" s="99"/>
      <c r="G17" s="99"/>
      <c r="H17" s="99"/>
      <c r="I17" s="99"/>
      <c r="J17" s="99"/>
      <c r="K17" s="4"/>
      <c r="L17" s="100"/>
    </row>
    <row r="18" spans="3:12" ht="45">
      <c r="C18" s="21">
        <v>1</v>
      </c>
      <c r="D18" s="3" t="s">
        <v>141</v>
      </c>
      <c r="E18" s="24" t="s">
        <v>142</v>
      </c>
      <c r="F18" s="22" t="s">
        <v>80</v>
      </c>
      <c r="G18" s="22" t="s">
        <v>81</v>
      </c>
      <c r="H18" s="22">
        <v>5600</v>
      </c>
      <c r="I18" s="22">
        <v>1.4</v>
      </c>
      <c r="J18" s="22">
        <v>1.4</v>
      </c>
      <c r="K18" s="72">
        <v>0.5</v>
      </c>
      <c r="L18" s="25">
        <f>J18*K18*H18</f>
        <v>3919.9999999999995</v>
      </c>
    </row>
    <row r="19" spans="3:12" ht="15">
      <c r="C19" s="21"/>
      <c r="D19" s="3" t="s">
        <v>82</v>
      </c>
      <c r="E19" s="24"/>
      <c r="F19" s="70"/>
      <c r="G19" s="22"/>
      <c r="H19" s="22"/>
      <c r="I19" s="22"/>
      <c r="J19" s="22"/>
      <c r="K19" s="23"/>
      <c r="L19" s="25">
        <f>SUM(L18:L18)</f>
        <v>3919.9999999999995</v>
      </c>
    </row>
    <row r="20" spans="3:12" ht="30">
      <c r="C20" s="21"/>
      <c r="D20" s="71" t="s">
        <v>83</v>
      </c>
      <c r="E20" s="24" t="s">
        <v>84</v>
      </c>
      <c r="F20" s="70"/>
      <c r="G20" s="22"/>
      <c r="H20" s="22"/>
      <c r="I20" s="22"/>
      <c r="J20" s="22"/>
      <c r="K20" s="23"/>
      <c r="L20" s="73">
        <f>L19*0.85</f>
        <v>3331.9999999999995</v>
      </c>
    </row>
    <row r="21" spans="3:12" ht="30">
      <c r="C21" s="21">
        <v>2</v>
      </c>
      <c r="D21" s="3" t="s">
        <v>111</v>
      </c>
      <c r="E21" s="24" t="s">
        <v>112</v>
      </c>
      <c r="F21" s="22" t="s">
        <v>113</v>
      </c>
      <c r="G21" s="22" t="s">
        <v>81</v>
      </c>
      <c r="H21" s="22">
        <v>82</v>
      </c>
      <c r="I21" s="22"/>
      <c r="J21" s="22">
        <v>1</v>
      </c>
      <c r="K21" s="23">
        <v>2</v>
      </c>
      <c r="L21" s="25">
        <f>H21*J21*K21</f>
        <v>164</v>
      </c>
    </row>
    <row r="22" spans="3:12" ht="45">
      <c r="C22" s="74">
        <f>C21+1</f>
        <v>3</v>
      </c>
      <c r="D22" s="75" t="s">
        <v>87</v>
      </c>
      <c r="E22" s="24" t="s">
        <v>88</v>
      </c>
      <c r="F22" s="22" t="s">
        <v>113</v>
      </c>
      <c r="G22" s="22" t="s">
        <v>81</v>
      </c>
      <c r="H22" s="22">
        <v>33</v>
      </c>
      <c r="I22" s="22">
        <v>1.75</v>
      </c>
      <c r="J22" s="22">
        <v>1.75</v>
      </c>
      <c r="K22" s="23">
        <v>2</v>
      </c>
      <c r="L22" s="25">
        <f>H22*J22*K22</f>
        <v>115.5</v>
      </c>
    </row>
    <row r="23" spans="3:12" ht="15">
      <c r="C23" s="21">
        <f>C22+1</f>
        <v>4</v>
      </c>
      <c r="D23" s="76" t="s">
        <v>89</v>
      </c>
      <c r="E23" s="24" t="s">
        <v>143</v>
      </c>
      <c r="F23" s="77">
        <v>0.083</v>
      </c>
      <c r="G23" s="22"/>
      <c r="H23" s="22"/>
      <c r="I23" s="22"/>
      <c r="J23" s="78">
        <v>0.083</v>
      </c>
      <c r="K23" s="24">
        <f>L20</f>
        <v>3331.9999999999995</v>
      </c>
      <c r="L23" s="25">
        <f>K23*J23</f>
        <v>276.556</v>
      </c>
    </row>
    <row r="24" spans="3:12" ht="30">
      <c r="C24" s="21">
        <f>C23+1</f>
        <v>5</v>
      </c>
      <c r="D24" s="76" t="s">
        <v>115</v>
      </c>
      <c r="E24" s="24" t="s">
        <v>116</v>
      </c>
      <c r="F24" s="77">
        <v>0.1</v>
      </c>
      <c r="G24" s="22"/>
      <c r="H24" s="22"/>
      <c r="I24" s="22"/>
      <c r="J24" s="22">
        <v>0</v>
      </c>
      <c r="K24" s="24">
        <f>L20</f>
        <v>3331.9999999999995</v>
      </c>
      <c r="L24" s="25">
        <f>K24*J24</f>
        <v>0</v>
      </c>
    </row>
    <row r="25" spans="3:12" ht="30">
      <c r="C25" s="21">
        <f>C24+1</f>
        <v>6</v>
      </c>
      <c r="D25" s="76" t="s">
        <v>90</v>
      </c>
      <c r="E25" s="24" t="s">
        <v>91</v>
      </c>
      <c r="F25" s="77">
        <v>0.06</v>
      </c>
      <c r="G25" s="22" t="s">
        <v>92</v>
      </c>
      <c r="H25" s="22"/>
      <c r="I25" s="22">
        <v>2.5</v>
      </c>
      <c r="J25" s="22">
        <v>0.15</v>
      </c>
      <c r="K25" s="24">
        <f>L20+L23</f>
        <v>3608.5559999999996</v>
      </c>
      <c r="L25" s="25">
        <f>K25*J25</f>
        <v>541.2833999999999</v>
      </c>
    </row>
    <row r="26" spans="3:12" ht="15.75">
      <c r="C26" s="21"/>
      <c r="D26" s="79" t="s">
        <v>93</v>
      </c>
      <c r="E26" s="42"/>
      <c r="F26" s="77"/>
      <c r="G26" s="42"/>
      <c r="H26" s="42"/>
      <c r="I26" s="42"/>
      <c r="J26" s="42"/>
      <c r="K26" s="24"/>
      <c r="L26" s="80">
        <f>SUM(L20:L25)</f>
        <v>4429.3394</v>
      </c>
    </row>
    <row r="27" spans="3:12" ht="15.75">
      <c r="C27" s="74">
        <v>7</v>
      </c>
      <c r="D27" s="81" t="s">
        <v>94</v>
      </c>
      <c r="E27" s="82"/>
      <c r="F27" s="83">
        <v>0.02</v>
      </c>
      <c r="G27" s="82"/>
      <c r="H27" s="82"/>
      <c r="I27" s="82"/>
      <c r="J27" s="82"/>
      <c r="K27" s="84"/>
      <c r="L27" s="85">
        <f>L26*0.02</f>
        <v>88.586788</v>
      </c>
    </row>
    <row r="28" spans="3:12" ht="15.75">
      <c r="C28" s="86"/>
      <c r="D28" s="87" t="s">
        <v>95</v>
      </c>
      <c r="E28" s="87"/>
      <c r="F28" s="88"/>
      <c r="G28" s="87"/>
      <c r="H28" s="87"/>
      <c r="I28" s="87"/>
      <c r="J28" s="87"/>
      <c r="K28" s="87"/>
      <c r="L28" s="89">
        <v>4517.93</v>
      </c>
    </row>
    <row r="29" spans="3:12" ht="15">
      <c r="C29" s="21"/>
      <c r="D29" s="90" t="s">
        <v>34</v>
      </c>
      <c r="E29" s="90"/>
      <c r="F29" s="90"/>
      <c r="G29" s="90"/>
      <c r="H29" s="90"/>
      <c r="I29" s="90"/>
      <c r="J29" s="90"/>
      <c r="K29" s="90"/>
      <c r="L29" s="91">
        <f>L28*0.2</f>
        <v>903.5860000000001</v>
      </c>
    </row>
    <row r="30" spans="3:12" ht="15.75">
      <c r="C30" s="92"/>
      <c r="D30" s="93" t="s">
        <v>35</v>
      </c>
      <c r="E30" s="94"/>
      <c r="F30" s="94"/>
      <c r="G30" s="95"/>
      <c r="H30" s="95"/>
      <c r="I30" s="95"/>
      <c r="J30" s="95"/>
      <c r="K30" s="95"/>
      <c r="L30" s="96">
        <f>L28+L29</f>
        <v>5421.5160000000005</v>
      </c>
    </row>
    <row r="31" spans="3:12" ht="15.75">
      <c r="C31" s="9"/>
      <c r="D31" s="8"/>
      <c r="E31" s="8"/>
      <c r="F31" s="8"/>
      <c r="G31" s="8"/>
      <c r="H31" s="8"/>
      <c r="I31" s="8"/>
      <c r="J31" s="8"/>
      <c r="K31" s="8"/>
      <c r="L31" s="8"/>
    </row>
    <row r="32" ht="15" hidden="1"/>
    <row r="33" spans="3:10" ht="15.75" hidden="1">
      <c r="C33" s="9"/>
      <c r="D33" s="8" t="s">
        <v>117</v>
      </c>
      <c r="E33" s="53"/>
      <c r="F33" s="53"/>
      <c r="G33" s="53"/>
      <c r="H33" s="53"/>
      <c r="I33" s="54"/>
      <c r="J33" s="55"/>
    </row>
    <row r="34" spans="3:10" ht="15.75" hidden="1">
      <c r="C34" s="9"/>
      <c r="D34" s="56"/>
      <c r="E34" s="53"/>
      <c r="F34" s="53"/>
      <c r="G34" s="53"/>
      <c r="H34" s="53"/>
      <c r="I34" s="57"/>
      <c r="J34" s="55"/>
    </row>
    <row r="35" spans="3:10" ht="15.75" hidden="1">
      <c r="C35" s="9"/>
      <c r="D35" s="8" t="s">
        <v>37</v>
      </c>
      <c r="E35" s="8"/>
      <c r="F35" s="8"/>
      <c r="G35" s="8"/>
      <c r="H35" s="8"/>
      <c r="I35" s="58"/>
      <c r="J35" s="58"/>
    </row>
    <row r="36" spans="3:10" ht="15.75" hidden="1">
      <c r="C36" s="9"/>
      <c r="D36" s="8"/>
      <c r="E36" s="8"/>
      <c r="F36" s="8"/>
      <c r="G36" s="8"/>
      <c r="H36" s="8"/>
      <c r="I36" s="58"/>
      <c r="J36" s="58"/>
    </row>
    <row r="37" spans="3:10" ht="15.75">
      <c r="C37" s="9"/>
      <c r="D37" s="8"/>
      <c r="E37" s="8"/>
      <c r="F37" s="8"/>
      <c r="G37" s="8"/>
      <c r="H37" s="8"/>
      <c r="I37" s="58"/>
      <c r="J37" s="58"/>
    </row>
    <row r="38" spans="3:10" ht="15.75">
      <c r="C38" s="9"/>
      <c r="D38" s="8" t="s">
        <v>38</v>
      </c>
      <c r="E38" s="8"/>
      <c r="F38" s="8"/>
      <c r="G38" s="8"/>
      <c r="H38" s="8" t="s">
        <v>39</v>
      </c>
      <c r="I38" s="58"/>
      <c r="J38" s="58"/>
    </row>
    <row r="39" spans="3:10" ht="15.75">
      <c r="C39" s="9"/>
      <c r="D39" s="8" t="s">
        <v>40</v>
      </c>
      <c r="E39" s="8"/>
      <c r="F39" s="8" t="s">
        <v>132</v>
      </c>
      <c r="G39" s="8"/>
      <c r="H39" s="8"/>
      <c r="I39" s="58"/>
      <c r="J39" s="58"/>
    </row>
    <row r="40" spans="3:10" ht="45" customHeight="1">
      <c r="C40" s="9"/>
      <c r="D40" s="59" t="s">
        <v>119</v>
      </c>
      <c r="E40" s="59"/>
      <c r="F40" s="59" t="s">
        <v>120</v>
      </c>
      <c r="G40" s="59"/>
      <c r="H40" s="59"/>
      <c r="I40" s="61"/>
      <c r="J40" s="61"/>
    </row>
    <row r="41" spans="3:10" ht="15.75">
      <c r="C41" s="9"/>
      <c r="D41" s="53"/>
      <c r="E41" s="8"/>
      <c r="F41" s="8"/>
      <c r="G41" s="8"/>
      <c r="H41" s="8"/>
      <c r="I41" s="58"/>
      <c r="J41" s="58"/>
    </row>
    <row r="42" spans="3:10" ht="15.75" hidden="1">
      <c r="C42" s="104"/>
      <c r="D42" s="105" t="s">
        <v>44</v>
      </c>
      <c r="E42" s="104"/>
      <c r="F42" s="104"/>
      <c r="G42" s="104"/>
      <c r="H42" s="104"/>
      <c r="I42" s="106"/>
      <c r="J42" s="106"/>
    </row>
    <row r="43" spans="3:10" ht="15.75" hidden="1">
      <c r="C43" s="104"/>
      <c r="D43" s="107"/>
      <c r="E43" s="107"/>
      <c r="F43" s="107"/>
      <c r="G43" s="107"/>
      <c r="H43" s="107"/>
      <c r="I43" s="107"/>
      <c r="J43" s="107"/>
    </row>
    <row r="44" spans="3:10" ht="15.75" hidden="1">
      <c r="C44" s="104"/>
      <c r="D44" s="104" t="s">
        <v>121</v>
      </c>
      <c r="E44" s="152" t="s">
        <v>122</v>
      </c>
      <c r="F44" s="152"/>
      <c r="G44" s="104" t="s">
        <v>123</v>
      </c>
      <c r="H44" s="104"/>
      <c r="I44" s="104"/>
      <c r="J44" s="104"/>
    </row>
    <row r="45" spans="3:10" ht="15.75" hidden="1">
      <c r="C45" s="104"/>
      <c r="D45" s="107"/>
      <c r="E45" s="107"/>
      <c r="F45" s="107"/>
      <c r="G45" s="107"/>
      <c r="H45" s="107"/>
      <c r="I45" s="107"/>
      <c r="J45" s="107"/>
    </row>
    <row r="46" spans="3:10" ht="15.75" hidden="1">
      <c r="C46" s="104"/>
      <c r="D46" s="104" t="s">
        <v>48</v>
      </c>
      <c r="E46" s="152" t="s">
        <v>122</v>
      </c>
      <c r="F46" s="152"/>
      <c r="G46" s="104" t="s">
        <v>49</v>
      </c>
      <c r="H46" s="104"/>
      <c r="I46" s="104"/>
      <c r="J46" s="104"/>
    </row>
    <row r="47" spans="3:10" ht="15.75" hidden="1">
      <c r="C47" s="104"/>
      <c r="D47" s="104"/>
      <c r="E47" s="104"/>
      <c r="F47" s="104"/>
      <c r="G47" s="104"/>
      <c r="H47" s="104"/>
      <c r="I47" s="106"/>
      <c r="J47" s="106"/>
    </row>
    <row r="48" spans="3:10" ht="15.75" hidden="1">
      <c r="C48" s="104"/>
      <c r="D48" s="104" t="s">
        <v>124</v>
      </c>
      <c r="E48" s="152" t="s">
        <v>122</v>
      </c>
      <c r="F48" s="152"/>
      <c r="G48" s="104" t="s">
        <v>51</v>
      </c>
      <c r="H48" s="104"/>
      <c r="I48" s="106"/>
      <c r="J48" s="106"/>
    </row>
    <row r="49" spans="3:10" ht="15.75" hidden="1">
      <c r="C49" s="104"/>
      <c r="D49" s="104"/>
      <c r="E49" s="104"/>
      <c r="F49" s="104"/>
      <c r="G49" s="104"/>
      <c r="H49" s="104"/>
      <c r="I49" s="106"/>
      <c r="J49" s="106"/>
    </row>
    <row r="50" spans="3:10" ht="15.75" hidden="1">
      <c r="C50" s="104"/>
      <c r="D50" s="104" t="s">
        <v>52</v>
      </c>
      <c r="E50" s="152" t="s">
        <v>122</v>
      </c>
      <c r="F50" s="152"/>
      <c r="G50" s="104" t="s">
        <v>53</v>
      </c>
      <c r="H50" s="104"/>
      <c r="I50" s="106"/>
      <c r="J50" s="106"/>
    </row>
    <row r="51" spans="3:10" ht="15.75" hidden="1">
      <c r="C51" s="108"/>
      <c r="D51" s="104"/>
      <c r="E51" s="104"/>
      <c r="F51" s="104"/>
      <c r="G51" s="104"/>
      <c r="H51" s="104"/>
      <c r="I51" s="106"/>
      <c r="J51" s="106"/>
    </row>
    <row r="52" spans="3:10" ht="15.75" hidden="1">
      <c r="C52" s="109"/>
      <c r="D52" s="104" t="s">
        <v>54</v>
      </c>
      <c r="E52" s="152" t="s">
        <v>122</v>
      </c>
      <c r="F52" s="152"/>
      <c r="G52" s="104" t="s">
        <v>55</v>
      </c>
      <c r="H52" s="104"/>
      <c r="I52" s="106"/>
      <c r="J52" s="110"/>
    </row>
    <row r="53" spans="3:10" ht="15.75" hidden="1">
      <c r="C53" s="109"/>
      <c r="D53" s="104"/>
      <c r="E53" s="104"/>
      <c r="F53" s="104"/>
      <c r="G53" s="104"/>
      <c r="H53" s="104"/>
      <c r="I53" s="106"/>
      <c r="J53" s="110"/>
    </row>
    <row r="54" spans="3:10" ht="15.75" hidden="1">
      <c r="C54" s="109"/>
      <c r="D54" s="104" t="s">
        <v>56</v>
      </c>
      <c r="E54" s="152" t="s">
        <v>122</v>
      </c>
      <c r="F54" s="152"/>
      <c r="G54" s="104" t="s">
        <v>57</v>
      </c>
      <c r="H54" s="104"/>
      <c r="I54" s="106"/>
      <c r="J54" s="110"/>
    </row>
    <row r="55" spans="3:10" ht="15.75" hidden="1">
      <c r="C55" s="109"/>
      <c r="D55" s="109"/>
      <c r="E55" s="109"/>
      <c r="F55" s="109"/>
      <c r="G55" s="109"/>
      <c r="H55" s="109"/>
      <c r="I55" s="110"/>
      <c r="J55" s="110"/>
    </row>
    <row r="56" spans="3:10" ht="15.75" hidden="1">
      <c r="C56" s="112"/>
      <c r="D56" s="104" t="s">
        <v>58</v>
      </c>
      <c r="E56" s="152" t="s">
        <v>122</v>
      </c>
      <c r="F56" s="152"/>
      <c r="G56" s="104" t="s">
        <v>161</v>
      </c>
      <c r="H56" s="104"/>
      <c r="I56" s="111"/>
      <c r="J56" s="111"/>
    </row>
  </sheetData>
  <mergeCells count="11">
    <mergeCell ref="E56:F56"/>
    <mergeCell ref="E46:F46"/>
    <mergeCell ref="E48:F48"/>
    <mergeCell ref="E50:F50"/>
    <mergeCell ref="E52:F52"/>
    <mergeCell ref="E54:F54"/>
    <mergeCell ref="C10:L10"/>
    <mergeCell ref="C11:L11"/>
    <mergeCell ref="C12:L12"/>
    <mergeCell ref="C14:H14"/>
    <mergeCell ref="E44:F44"/>
  </mergeCells>
  <printOptions/>
  <pageMargins left="0.7" right="0.7" top="0.75" bottom="0.75" header="0.511811023622047" footer="0.511811023622047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Postica Efrosinia</cp:lastModifiedBy>
  <cp:lastPrinted>2024-03-09T12:55:26Z</cp:lastPrinted>
  <dcterms:created xsi:type="dcterms:W3CDTF">2006-09-28T05:33:49Z</dcterms:created>
  <dcterms:modified xsi:type="dcterms:W3CDTF">2024-04-16T11:43:17Z</dcterms:modified>
  <cp:category/>
  <cp:version/>
  <cp:contentType/>
  <cp:contentStatus/>
  <cp:revision>23</cp:revision>
</cp:coreProperties>
</file>