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П Р О Е К Т Ы\_Caiete de sarcini\CS TOPO\_2026\"/>
    </mc:Choice>
  </mc:AlternateContent>
  <xr:revisionPtr revIDLastSave="0" documentId="13_ncr:1_{90BC588C-A797-493A-B65F-D9FA8FCBA358}" xr6:coauthVersionLast="47" xr6:coauthVersionMax="47" xr10:uidLastSave="{00000000-0000-0000-0000-000000000000}"/>
  <bookViews>
    <workbookView xWindow="-120" yWindow="-120" windowWidth="29040" windowHeight="15840" tabRatio="500" firstSheet="1" activeTab="1" xr2:uid="{00000000-000D-0000-FFFF-FFFF00000000}"/>
  </bookViews>
  <sheets>
    <sheet name="General" sheetId="1" state="hidden" r:id="rId1"/>
    <sheet name="anexa 1" sheetId="11" r:id="rId2"/>
    <sheet name="Calcul" sheetId="12" r:id="rId3"/>
    <sheet name="Varlaam" sheetId="3" state="hidden" r:id="rId4"/>
    <sheet name="Sf.Vineri-1" sheetId="4" state="hidden" r:id="rId5"/>
    <sheet name="Madan" sheetId="5" state="hidden" r:id="rId6"/>
    <sheet name="Tighina" sheetId="6" state="hidden" r:id="rId7"/>
    <sheet name="Vieru" sheetId="7" state="hidden" r:id="rId8"/>
    <sheet name="Sf.Vineri-2" sheetId="8" state="hidden" r:id="rId9"/>
    <sheet name="Stefan cel Mare" sheetId="9" state="hidden" r:id="rId10"/>
    <sheet name="Лист4" sheetId="10" state="hidden" r:id="rId11"/>
  </sheets>
  <definedNames>
    <definedName name="_xlnm.Print_Area" localSheetId="1">'anexa 1'!$A$1:$K$53</definedName>
    <definedName name="_xlnm.Print_Area" localSheetId="0">General!$B$1:$I$61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6" i="12" l="1"/>
  <c r="J7" i="12"/>
  <c r="J9" i="12" s="1"/>
  <c r="J8" i="12"/>
  <c r="J10" i="12"/>
  <c r="J11" i="12"/>
  <c r="J12" i="12"/>
  <c r="B13" i="11"/>
  <c r="B14" i="11" s="1"/>
  <c r="B15" i="11" s="1"/>
  <c r="B16" i="11" s="1"/>
  <c r="L30" i="9"/>
  <c r="L29" i="9"/>
  <c r="L22" i="9"/>
  <c r="C22" i="9"/>
  <c r="C23" i="9" s="1"/>
  <c r="C24" i="9" s="1"/>
  <c r="C25" i="9" s="1"/>
  <c r="L21" i="9"/>
  <c r="L18" i="9"/>
  <c r="L19" i="9" s="1"/>
  <c r="L20" i="9" s="1"/>
  <c r="K28" i="8"/>
  <c r="K27" i="8"/>
  <c r="B21" i="8"/>
  <c r="B22" i="8" s="1"/>
  <c r="B23" i="8" s="1"/>
  <c r="K20" i="8"/>
  <c r="B20" i="8"/>
  <c r="K19" i="8"/>
  <c r="K18" i="8"/>
  <c r="K17" i="8"/>
  <c r="K16" i="8"/>
  <c r="L27" i="7"/>
  <c r="L28" i="7" s="1"/>
  <c r="C22" i="7"/>
  <c r="C23" i="7" s="1"/>
  <c r="C21" i="7"/>
  <c r="L20" i="7"/>
  <c r="C20" i="7"/>
  <c r="L19" i="7"/>
  <c r="L17" i="7"/>
  <c r="L18" i="7" s="1"/>
  <c r="L16" i="7"/>
  <c r="C22" i="6"/>
  <c r="C23" i="6" s="1"/>
  <c r="C21" i="6"/>
  <c r="L20" i="6"/>
  <c r="L19" i="6"/>
  <c r="L16" i="6"/>
  <c r="L17" i="6" s="1"/>
  <c r="L18" i="6" s="1"/>
  <c r="B23" i="5"/>
  <c r="B22" i="5"/>
  <c r="B21" i="5"/>
  <c r="K20" i="5"/>
  <c r="K19" i="5"/>
  <c r="K16" i="5"/>
  <c r="K17" i="5" s="1"/>
  <c r="K18" i="5" s="1"/>
  <c r="K23" i="4"/>
  <c r="B23" i="4"/>
  <c r="B24" i="4" s="1"/>
  <c r="B25" i="4" s="1"/>
  <c r="B26" i="4" s="1"/>
  <c r="K22" i="4"/>
  <c r="K21" i="4"/>
  <c r="K18" i="4"/>
  <c r="K17" i="4"/>
  <c r="B17" i="4"/>
  <c r="B18" i="4" s="1"/>
  <c r="K16" i="4"/>
  <c r="K19" i="4" s="1"/>
  <c r="K20" i="4" s="1"/>
  <c r="L25" i="3"/>
  <c r="C25" i="3"/>
  <c r="C26" i="3" s="1"/>
  <c r="C27" i="3" s="1"/>
  <c r="C28" i="3" s="1"/>
  <c r="L24" i="3"/>
  <c r="L23" i="3"/>
  <c r="L21" i="3"/>
  <c r="L22" i="3" s="1"/>
  <c r="L20" i="3"/>
  <c r="L19" i="3"/>
  <c r="C19" i="3"/>
  <c r="C20" i="3" s="1"/>
  <c r="L18" i="3"/>
  <c r="I20" i="1"/>
  <c r="H18" i="1"/>
  <c r="H25" i="1" s="1"/>
  <c r="B18" i="1"/>
  <c r="B19" i="1" s="1"/>
  <c r="B20" i="1" s="1"/>
  <c r="B21" i="1" s="1"/>
  <c r="B22" i="1" s="1"/>
  <c r="B23" i="1" s="1"/>
  <c r="I13" i="12" l="1"/>
  <c r="J13" i="12" s="1"/>
  <c r="I14" i="12"/>
  <c r="J14" i="12" s="1"/>
  <c r="J15" i="12" s="1"/>
  <c r="J17" i="12" s="1"/>
  <c r="J19" i="12" s="1"/>
  <c r="K21" i="6"/>
  <c r="L21" i="6" s="1"/>
  <c r="L24" i="6" s="1"/>
  <c r="K23" i="6"/>
  <c r="L23" i="6" s="1"/>
  <c r="K22" i="6"/>
  <c r="L22" i="6" s="1"/>
  <c r="I26" i="1"/>
  <c r="I27" i="1"/>
  <c r="J25" i="4"/>
  <c r="K25" i="4" s="1"/>
  <c r="J26" i="4"/>
  <c r="K26" i="4" s="1"/>
  <c r="J24" i="4"/>
  <c r="K24" i="4" s="1"/>
  <c r="K27" i="4" s="1"/>
  <c r="J21" i="5"/>
  <c r="K21" i="5" s="1"/>
  <c r="J23" i="5" s="1"/>
  <c r="K23" i="5" s="1"/>
  <c r="J22" i="5"/>
  <c r="K22" i="5" s="1"/>
  <c r="K21" i="7"/>
  <c r="L21" i="7" s="1"/>
  <c r="K23" i="7" s="1"/>
  <c r="L23" i="7" s="1"/>
  <c r="K22" i="7"/>
  <c r="L22" i="7" s="1"/>
  <c r="K24" i="9"/>
  <c r="L24" i="9" s="1"/>
  <c r="K23" i="9"/>
  <c r="L23" i="9" s="1"/>
  <c r="K25" i="9" s="1"/>
  <c r="L25" i="9" s="1"/>
  <c r="K26" i="3"/>
  <c r="L26" i="3" s="1"/>
  <c r="K28" i="3" s="1"/>
  <c r="L28" i="3" s="1"/>
  <c r="K27" i="3"/>
  <c r="L27" i="3" s="1"/>
  <c r="J21" i="8"/>
  <c r="K21" i="8" s="1"/>
  <c r="J23" i="8" s="1"/>
  <c r="K23" i="8" s="1"/>
  <c r="K24" i="8" s="1"/>
  <c r="K25" i="8" s="1"/>
  <c r="J22" i="8"/>
  <c r="K22" i="8" s="1"/>
  <c r="J20" i="12" l="1"/>
  <c r="J21" i="12" s="1"/>
  <c r="K28" i="4"/>
  <c r="K29" i="4" s="1"/>
  <c r="L25" i="6"/>
  <c r="L26" i="6"/>
  <c r="L29" i="3"/>
  <c r="L24" i="7"/>
  <c r="L25" i="7" s="1"/>
  <c r="K24" i="5"/>
  <c r="L26" i="9"/>
  <c r="L27" i="9" s="1"/>
  <c r="K30" i="4" l="1"/>
  <c r="K31" i="4"/>
  <c r="L30" i="3"/>
  <c r="L31" i="3" s="1"/>
  <c r="L27" i="6"/>
  <c r="L28" i="6" s="1"/>
  <c r="K25" i="5"/>
  <c r="K26" i="5"/>
  <c r="L32" i="3" l="1"/>
  <c r="L33" i="3" s="1"/>
  <c r="K27" i="5"/>
  <c r="K28" i="5" s="1"/>
</calcChain>
</file>

<file path=xl/sharedStrings.xml><?xml version="1.0" encoding="utf-8"?>
<sst xmlns="http://schemas.openxmlformats.org/spreadsheetml/2006/main" count="746" uniqueCount="202">
  <si>
    <t>Anexa la  Devizul de  cheltuieli  nr.2</t>
  </si>
  <si>
    <t>INVESTITOR</t>
  </si>
  <si>
    <t>"TERMOELECTRICA”  S.A.</t>
  </si>
  <si>
    <t>ANTREPRENOR</t>
  </si>
  <si>
    <t xml:space="preserve">"GEOGRIM” S.R.L.  </t>
  </si>
  <si>
    <t>Obiect</t>
  </si>
  <si>
    <t>Rețele termice or.Chisinău</t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</si>
  <si>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A-G-I,  p.1.  Supliment-1. Tab. A-D-I, p.17,21,22,24,  tab. B-D-I, p.13</t>
    </r>
  </si>
  <si>
    <t>Contract</t>
  </si>
  <si>
    <t>nr.2021-270  din  12.08.2021</t>
  </si>
  <si>
    <t xml:space="preserve">Deviz de cheltuieli general  </t>
  </si>
  <si>
    <t>Ridicări topografice de executare şi proiectare a rețelelor termice</t>
  </si>
  <si>
    <r>
      <rPr>
        <b/>
        <sz val="11"/>
        <rFont val="Times New Roman"/>
        <family val="1"/>
        <charset val="204"/>
      </rPr>
      <t>NCM  L.02.12.1-2018,</t>
    </r>
    <r>
      <rPr>
        <sz val="11"/>
        <rFont val="Times New Roman"/>
        <family val="1"/>
        <charset val="204"/>
      </rPr>
      <t xml:space="preserve"> tabelele  nr.1, 4, 31, 33, 41, 58, 67</t>
    </r>
  </si>
  <si>
    <t>Nr.</t>
  </si>
  <si>
    <t>Denumirea serviciilor</t>
  </si>
  <si>
    <t>Un.măsură</t>
  </si>
  <si>
    <t xml:space="preserve">Volumul  </t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</si>
  <si>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fără  TVA</t>
    </r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</si>
  <si>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cu   TVA</t>
    </r>
  </si>
  <si>
    <t>Ridicare topografică de executare a rețelei termice din 
str. Mitropolit  Varlam,58</t>
  </si>
  <si>
    <t>punct,  cămin de  vizitare</t>
  </si>
  <si>
    <t>Ridicare topografică de executare a rețelei termice din 
bd. Dacia,55/1</t>
  </si>
  <si>
    <t>Ridicare topografică de executare a rețelei termice din 
str. Sf. Vineri, 7</t>
  </si>
  <si>
    <t>Ridicare topografică pentru proiectarea rețelei termice din str. Sf. Vineri, 7</t>
  </si>
  <si>
    <r>
      <rPr>
        <sz val="10"/>
        <rFont val="Times New Roman"/>
        <family val="1"/>
        <charset val="204"/>
      </rPr>
      <t>ha,   1 dm</t>
    </r>
    <r>
      <rPr>
        <sz val="10"/>
        <rFont val="Calibri"/>
        <family val="2"/>
        <charset val="204"/>
      </rPr>
      <t>²</t>
    </r>
    <r>
      <rPr>
        <sz val="9.3000000000000007"/>
        <rFont val="Times New Roman"/>
        <family val="1"/>
        <charset val="204"/>
      </rPr>
      <t xml:space="preserve">  de plan</t>
    </r>
  </si>
  <si>
    <r>
      <rPr>
        <sz val="10"/>
        <rFont val="Times New Roman"/>
        <family val="1"/>
        <charset val="204"/>
      </rPr>
      <t>0,6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</si>
  <si>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str.G. Madan, 83</t>
  </si>
  <si>
    <r>
      <rPr>
        <sz val="10"/>
        <rFont val="Times New Roman"/>
        <family val="1"/>
        <charset val="204"/>
      </rPr>
      <t>1,8 ha;           3,8 dm</t>
    </r>
    <r>
      <rPr>
        <sz val="10"/>
        <rFont val="Calibri"/>
        <family val="2"/>
        <charset val="204"/>
      </rPr>
      <t>²</t>
    </r>
  </si>
  <si>
    <t>Ridicare topografică pentru proiectarea rețelei termice din str. Tighina, 24</t>
  </si>
  <si>
    <r>
      <rPr>
        <sz val="10"/>
        <rFont val="Times New Roman"/>
        <family val="1"/>
        <charset val="204"/>
      </rPr>
      <t>0,5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</si>
  <si>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 G. Vieru, 21/4</t>
  </si>
  <si>
    <r>
      <rPr>
        <sz val="10"/>
        <rFont val="Times New Roman"/>
        <family val="1"/>
        <charset val="204"/>
      </rPr>
      <t>0,64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</si>
  <si>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or.Gratiești, str. Ştefan cel Mare,17</t>
  </si>
  <si>
    <t>Total fără  TVA</t>
  </si>
  <si>
    <t>TVA</t>
  </si>
  <si>
    <t>Total  cu  TVA</t>
  </si>
  <si>
    <t xml:space="preserve">Întocmit :    ____________   </t>
  </si>
  <si>
    <t>Verificat:    ____________     Inginer cat.I   Elena   Denisenco</t>
  </si>
  <si>
    <t xml:space="preserve">Aprobat </t>
  </si>
  <si>
    <t>Aprobat</t>
  </si>
  <si>
    <t>Director ”Geogrim” SRL</t>
  </si>
  <si>
    <t>Director General  Interimar ”Termoelectrica” SA</t>
  </si>
  <si>
    <t>__________________ Olga  Grimberg</t>
  </si>
  <si>
    <t>_________________  Vasile  LEU</t>
  </si>
  <si>
    <t>Coordonat:</t>
  </si>
  <si>
    <t xml:space="preserve">Director    Tehnic </t>
  </si>
  <si>
    <t>_________________</t>
  </si>
  <si>
    <t xml:space="preserve">Alexandru   Lupan </t>
  </si>
  <si>
    <t>Director    Tehnic -adj.</t>
  </si>
  <si>
    <t>Andrei   Vîrlan</t>
  </si>
  <si>
    <t>Șef SPOM</t>
  </si>
  <si>
    <t>Tatiana Bugaian</t>
  </si>
  <si>
    <t>Șef -adj. SPOM</t>
  </si>
  <si>
    <t>Veaceslav  Helbeti</t>
  </si>
  <si>
    <t>Șef   Secția Proiectare</t>
  </si>
  <si>
    <t>Alexandr  Gherșun</t>
  </si>
  <si>
    <t>Inginer -economist -coordonator  SA</t>
  </si>
  <si>
    <t xml:space="preserve">Svetlana  Grecihina </t>
  </si>
  <si>
    <t>Inginer  cat.I SPOM</t>
  </si>
  <si>
    <t>Natalia   Mutaf</t>
  </si>
  <si>
    <t>Inginer  cat.II  SPOM</t>
  </si>
  <si>
    <t xml:space="preserve">Marcel  Condrea </t>
  </si>
  <si>
    <t>Valerii  Vozian</t>
  </si>
  <si>
    <t>Inginer  cat.II SPOM</t>
  </si>
  <si>
    <t>Nicolai  Borodco</t>
  </si>
  <si>
    <t xml:space="preserve">Anexa   nr.1   la   Caietul  de  Sarcini </t>
  </si>
  <si>
    <t>Denumirea  lucrărilor</t>
  </si>
  <si>
    <t>Poziția</t>
  </si>
  <si>
    <t>Categoria de  complrxitate</t>
  </si>
  <si>
    <t>Costul unei  unități</t>
  </si>
  <si>
    <t>K conform noteleor de tab.</t>
  </si>
  <si>
    <t>K totale</t>
  </si>
  <si>
    <t xml:space="preserve">Volu-mul  </t>
  </si>
  <si>
    <t xml:space="preserve">Valoarea </t>
  </si>
  <si>
    <t>Executarea drumurilor cu teodolit</t>
  </si>
  <si>
    <t>Tab. 41§1</t>
  </si>
  <si>
    <t>km</t>
  </si>
  <si>
    <t>II</t>
  </si>
  <si>
    <t>Executarea drumurilor de nivelment tehnic</t>
  </si>
  <si>
    <t>Tab. 41§3</t>
  </si>
  <si>
    <t>ha</t>
  </si>
  <si>
    <t>III</t>
  </si>
  <si>
    <t>Total</t>
  </si>
  <si>
    <r>
      <rPr>
        <b/>
        <sz val="12"/>
        <rFont val="Times New Roman"/>
        <family val="1"/>
        <charset val="204"/>
      </rPr>
      <t xml:space="preserve">Total </t>
    </r>
    <r>
      <rPr>
        <sz val="12"/>
        <rFont val="Times New Roman"/>
        <family val="1"/>
        <charset val="204"/>
      </rPr>
      <t>(fără  deplasare)   cu  k=0,85</t>
    </r>
  </si>
  <si>
    <t>nota  3.11</t>
  </si>
  <si>
    <t>dm2</t>
  </si>
  <si>
    <t>Lucrări de  cartografie  cu  întocmirea  planurilor  pe  suport cu  hîrtie și  digital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</si>
  <si>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  <r>
      <rPr>
        <sz val="11"/>
        <rFont val="Times New Roman"/>
        <family val="1"/>
        <charset val="204"/>
      </rPr>
      <t>, nota 3.12 d</t>
    </r>
  </si>
  <si>
    <t>Transport  intern</t>
  </si>
  <si>
    <r>
      <rPr>
        <sz val="11"/>
        <rFont val="Times New Roman"/>
        <family val="1"/>
        <charset val="204"/>
      </rPr>
      <t xml:space="preserve">Organizarea  și  lichidarea  lucrărilor  </t>
    </r>
    <r>
      <rPr>
        <i/>
        <sz val="9"/>
        <rFont val="Times New Roman"/>
        <family val="1"/>
        <charset val="204"/>
      </rPr>
      <t xml:space="preserve"> (de la suma  Total  cu k=0,85 +transport intern)</t>
    </r>
  </si>
  <si>
    <t>punct 3.10</t>
  </si>
  <si>
    <t>≤30000</t>
  </si>
  <si>
    <t>Total  fără  beneficiu</t>
  </si>
  <si>
    <t>Beneficiu</t>
  </si>
  <si>
    <t xml:space="preserve">Total </t>
  </si>
  <si>
    <t xml:space="preserve">Șef secție în industria </t>
  </si>
  <si>
    <t>Alexandr   Gherșun</t>
  </si>
  <si>
    <t xml:space="preserve">Inginera  economista  coordonatoare  SPA </t>
  </si>
  <si>
    <t>Svetlana  Grecihina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</si>
  <si>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"TERMOELECTRICA”  SA</t>
    </r>
  </si>
  <si>
    <r>
      <rPr>
        <sz val="12"/>
        <color rgb="FF000000"/>
        <rFont val="Times New Roman"/>
        <family val="1"/>
        <charset val="204"/>
      </rPr>
      <t>ANTREPRENOR      "</t>
    </r>
    <r>
      <rPr>
        <b/>
        <sz val="12"/>
        <color rgb="FF000000"/>
        <rFont val="Times New Roman"/>
        <family val="1"/>
        <charset val="204"/>
      </rPr>
      <t xml:space="preserve">GEOGRIM” SRL  </t>
    </r>
  </si>
  <si>
    <r>
      <rPr>
        <sz val="12"/>
        <rFont val="Times New Roman"/>
        <family val="1"/>
        <charset val="204"/>
      </rPr>
      <t xml:space="preserve">Obiect                      </t>
    </r>
    <r>
      <rPr>
        <b/>
        <sz val="12"/>
        <rFont val="Times New Roman"/>
        <family val="1"/>
        <charset val="204"/>
      </rPr>
      <t>Rețele  termice  str.  Mitropolit   Varlam, 58</t>
    </r>
  </si>
  <si>
    <r>
      <rPr>
        <sz val="12"/>
        <color rgb="FF000000"/>
        <rFont val="Times New Roman"/>
        <family val="1"/>
        <charset val="204"/>
      </rPr>
      <t xml:space="preserve">Contract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</si>
  <si>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 xml:space="preserve">Deviz de cheltuieli  nr.1 </t>
  </si>
  <si>
    <t>Ridicare topografică de executare a rețelei termice din str. Mitropolit  Varlaam, 58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</si>
  <si>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nr.1, 4, 31, 58, 67</t>
    </r>
  </si>
  <si>
    <t>Ridicare construcțiilor 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</si>
  <si>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</t>
    </r>
    <r>
      <rPr>
        <sz val="11"/>
        <rFont val="Times New Roman"/>
        <family val="1"/>
        <charset val="204"/>
      </rPr>
      <t>1, nota 3</t>
    </r>
  </si>
  <si>
    <t>Nivelmentul  construcțiilor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</si>
  <si>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§3</t>
    </r>
    <r>
      <rPr>
        <sz val="11"/>
        <rFont val="Times New Roman"/>
        <family val="1"/>
        <charset val="204"/>
      </rPr>
      <t>, nota 3</t>
    </r>
  </si>
  <si>
    <t>Întocmirea  descrierii construcții  subterane</t>
  </si>
  <si>
    <r>
      <rPr>
        <sz val="11"/>
        <rFont val="Times New Roman"/>
        <family val="1"/>
        <charset val="204"/>
      </rPr>
      <t xml:space="preserve">tab.33, </t>
    </r>
    <r>
      <rPr>
        <sz val="11"/>
        <rFont val="Calibri"/>
        <family val="2"/>
        <charset val="204"/>
      </rPr>
      <t>§1</t>
    </r>
  </si>
  <si>
    <t>Întocmirea  planurilor  de  comunicații</t>
  </si>
  <si>
    <r>
      <rPr>
        <sz val="11"/>
        <rFont val="Times New Roman"/>
        <family val="1"/>
        <charset val="204"/>
      </rPr>
      <t xml:space="preserve">tab.67, </t>
    </r>
    <r>
      <rPr>
        <sz val="11"/>
        <rFont val="Calibri"/>
        <family val="2"/>
        <charset val="204"/>
      </rPr>
      <t>§2</t>
    </r>
  </si>
  <si>
    <t>Desenarea  cartografică  a  planul ui la  scara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</si>
  <si>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</si>
  <si>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t>dm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</si>
  <si>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§3</t>
    </r>
  </si>
  <si>
    <t>Cheltuieli  p-u  perioadă nefavorabilă</t>
  </si>
  <si>
    <t>nota  3.5 c</t>
  </si>
  <si>
    <t xml:space="preserve">Intocmit :    ____________   </t>
  </si>
  <si>
    <t>Director general al intreprinderii in alte ramuri (interimar) ”Termoelectrica” SA</t>
  </si>
  <si>
    <t>________________ Olga Grimberg</t>
  </si>
  <si>
    <t>________________   Vasile   LEU</t>
  </si>
  <si>
    <t>Director    Tehnic</t>
  </si>
  <si>
    <t>______________</t>
  </si>
  <si>
    <t>Alexandru   Lupan</t>
  </si>
  <si>
    <t>Șef  SPOM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</si>
  <si>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</si>
  <si>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</si>
  <si>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>Rețele  termice  str.  Sf. Vineri, 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</si>
  <si>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2022110021</t>
    </r>
  </si>
  <si>
    <r>
      <rPr>
        <sz val="12"/>
        <color rgb="FF000000"/>
        <rFont val="Times New Roman"/>
        <family val="1"/>
        <charset val="204"/>
      </rPr>
      <t xml:space="preserve">Contract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</si>
  <si>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nr.3</t>
  </si>
  <si>
    <t>Ridicare topografică de executare a rețelei termice din str. Sf. Vineri, 7</t>
  </si>
  <si>
    <t>Director  General Interimar ”Termoelectrica” SA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</si>
  <si>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 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</si>
  <si>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 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</si>
  <si>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Madan, 83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</si>
  <si>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2022110022</t>
    </r>
  </si>
  <si>
    <r>
      <rPr>
        <sz val="12"/>
        <color rgb="FF000000"/>
        <rFont val="Times New Roman"/>
        <family val="1"/>
        <charset val="204"/>
      </rPr>
      <t xml:space="preserve">Contract   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</si>
  <si>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nr.4</t>
  </si>
  <si>
    <t>Ridicare topografică pentru proiectarea rețelei termice din str. G. Madan, 83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</si>
  <si>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 1, 5, 58</t>
    </r>
  </si>
  <si>
    <t>Complexe de  crearea planurilor inginero-topografice(teren construit)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</si>
  <si>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4-6, tab.6, §1</t>
    </r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</si>
  <si>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</si>
  <si>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Valeriu Vozian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</si>
  <si>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Tighina, 24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</si>
  <si>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2022110024</t>
    </r>
  </si>
  <si>
    <t>Deviz de cheltuieli   nr.5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</si>
  <si>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Vieru, 21/4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</si>
  <si>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</t>
    </r>
    <r>
      <rPr>
        <b/>
        <sz val="12"/>
        <color rgb="FFFF0000"/>
        <rFont val="Times New Roman"/>
        <family val="1"/>
        <charset val="204"/>
      </rPr>
      <t>2022110024</t>
    </r>
  </si>
  <si>
    <t>Deviz de cheltuieli   nr.6</t>
  </si>
  <si>
    <t>Ridicare topografică pentru proiectarea rețelei termice din str.G. Vieru, 21/4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</si>
  <si>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5, tab.6, §1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</si>
  <si>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Sf. Vineri, 7</t>
    </r>
  </si>
  <si>
    <t>Deviz de cheltuieli   nr.7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</si>
  <si>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St. cel Mare, 17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</si>
  <si>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p.1, 2022117001</t>
    </r>
  </si>
  <si>
    <t xml:space="preserve">PMI -2022   </t>
  </si>
  <si>
    <t>Inv.</t>
  </si>
  <si>
    <t>Deviz de cheltuieli   nr.8</t>
  </si>
  <si>
    <t>Ridicare topografică pentru proiectarea rețelei termice din or.Gratiești,  str. Ştefan cel Mare, 17</t>
  </si>
  <si>
    <t>Natalia Mutaf</t>
  </si>
  <si>
    <r>
      <t xml:space="preserve">Tab.5, </t>
    </r>
    <r>
      <rPr>
        <sz val="12"/>
        <rFont val="Calibri"/>
        <family val="2"/>
        <charset val="204"/>
      </rPr>
      <t>§5</t>
    </r>
    <r>
      <rPr>
        <sz val="12"/>
        <rFont val="Times New Roman"/>
        <family val="1"/>
        <charset val="204"/>
      </rPr>
      <t>, tab.6, §1,</t>
    </r>
  </si>
  <si>
    <r>
      <t xml:space="preserve">Total </t>
    </r>
    <r>
      <rPr>
        <sz val="12"/>
        <rFont val="Times New Roman"/>
        <family val="1"/>
        <charset val="204"/>
      </rPr>
      <t>(fără  deplasare)   cu  k=0,85</t>
    </r>
  </si>
  <si>
    <r>
      <t xml:space="preserve">Tab.58, </t>
    </r>
    <r>
      <rPr>
        <sz val="12"/>
        <rFont val="Calibri"/>
        <family val="2"/>
        <charset val="204"/>
      </rPr>
      <t>§2</t>
    </r>
  </si>
  <si>
    <r>
      <t xml:space="preserve">tab.58, </t>
    </r>
    <r>
      <rPr>
        <sz val="12"/>
        <rFont val="Calibri"/>
        <family val="2"/>
        <charset val="204"/>
      </rPr>
      <t>§2</t>
    </r>
    <r>
      <rPr>
        <sz val="12"/>
        <rFont val="Times New Roman"/>
        <family val="1"/>
        <charset val="204"/>
      </rPr>
      <t>, nota 3.12 d</t>
    </r>
  </si>
  <si>
    <r>
      <t xml:space="preserve">Tab.1, </t>
    </r>
    <r>
      <rPr>
        <sz val="12"/>
        <rFont val="Calibri"/>
        <family val="2"/>
        <charset val="204"/>
      </rPr>
      <t>§2</t>
    </r>
  </si>
  <si>
    <t>Total cu coeficient de piață Kp</t>
  </si>
  <si>
    <t>Categoria de  complexitate</t>
  </si>
  <si>
    <t>K conform notelor de tab.</t>
  </si>
  <si>
    <t>Complexe la crearea planurilor inginero-topografice (teren construit) lucrări de teren</t>
  </si>
  <si>
    <t>Complexe la crearea planurilor inginero-topografice (teren construit) lucrări de birou</t>
  </si>
  <si>
    <t>Organizarea  și  lichidarea  lucrărilor   (de la suma  Total  cu k=0,85 + transport intern)</t>
  </si>
  <si>
    <t>%</t>
  </si>
  <si>
    <t>Valoarea, lei</t>
  </si>
  <si>
    <t>Desenarea cartografică a planului la scara  1: 500</t>
  </si>
  <si>
    <t>Volu-mul  CS</t>
  </si>
  <si>
    <t>UM</t>
  </si>
  <si>
    <r>
      <t xml:space="preserve">Transport  intern, </t>
    </r>
    <r>
      <rPr>
        <sz val="10"/>
        <rFont val="Times New Roman"/>
        <family val="1"/>
        <charset val="204"/>
      </rPr>
      <t>(de la costul de deviz al lucrărilor de prospecţiuni de teren)</t>
    </r>
    <r>
      <rPr>
        <sz val="12"/>
        <rFont val="Times New Roman"/>
        <family val="1"/>
        <charset val="204"/>
      </rPr>
      <t>:  distanța 5,0÷10,0 km</t>
    </r>
  </si>
  <si>
    <r>
      <t xml:space="preserve"> Lista serviciilor pentru elaborarea ridicării topografice de proiect cu suprafața </t>
    </r>
    <r>
      <rPr>
        <b/>
        <sz val="14"/>
        <rFont val="Aptos Narrow"/>
        <family val="2"/>
      </rPr>
      <t>≤</t>
    </r>
    <r>
      <rPr>
        <b/>
        <sz val="14"/>
        <rFont val="Times New Roman"/>
        <family val="1"/>
        <charset val="204"/>
      </rPr>
      <t>0,4ha</t>
    </r>
  </si>
  <si>
    <t>prelucrătoare ScP SPIOM</t>
  </si>
  <si>
    <r>
      <t xml:space="preserve">Tab.5, </t>
    </r>
    <r>
      <rPr>
        <sz val="11"/>
        <rFont val="Calibri"/>
        <family val="2"/>
        <charset val="204"/>
      </rPr>
      <t>§5</t>
    </r>
    <r>
      <rPr>
        <sz val="11"/>
        <rFont val="Times New Roman"/>
        <family val="1"/>
        <charset val="204"/>
      </rPr>
      <t>, tab.6, §1,</t>
    </r>
  </si>
  <si>
    <t>Desenarea cartografică a planului la scara        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</si>
  <si>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</si>
  <si>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</si>
  <si>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prelucrătoare ScP</t>
  </si>
  <si>
    <t>Coeficientul de actualizare Ki (Ordin Nr.172 de la 29.10.2023)</t>
  </si>
  <si>
    <t>Coeficientul de piata Kp (Ordin Nr.172 de la 29.10.2023)</t>
  </si>
  <si>
    <t>0,7 - 1</t>
  </si>
  <si>
    <t>0,7-1,0</t>
  </si>
  <si>
    <r>
      <t xml:space="preserve">Baza calcului:   </t>
    </r>
    <r>
      <rPr>
        <b/>
        <sz val="12"/>
        <rFont val="Times New Roman"/>
        <family val="1"/>
        <charset val="204"/>
      </rPr>
      <t xml:space="preserve">NCM L.02.12-1:2018 </t>
    </r>
    <r>
      <rPr>
        <sz val="12"/>
        <rFont val="Times New Roman"/>
        <family val="1"/>
        <charset val="204"/>
      </rPr>
      <t>(cu modificari)</t>
    </r>
  </si>
  <si>
    <t>Total cu coeficient de actualizare Ki</t>
  </si>
  <si>
    <r>
      <t>Total cu coeficient de actualizare</t>
    </r>
    <r>
      <rPr>
        <b/>
        <sz val="12"/>
        <rFont val="Times New Roman"/>
        <family val="1"/>
        <charset val="204"/>
      </rPr>
      <t xml:space="preserve"> Ki</t>
    </r>
  </si>
  <si>
    <t>Total cu coeficient de piata Kp</t>
  </si>
  <si>
    <t xml:space="preserve"> Lista serviciilor pentru elaborarea ridicării topografice de proiect cu suprafața 0,4ha</t>
  </si>
  <si>
    <r>
      <t xml:space="preserve">Coeficientul de actualizare </t>
    </r>
    <r>
      <rPr>
        <b/>
        <sz val="12"/>
        <rFont val="Times New Roman"/>
        <family val="1"/>
        <charset val="204"/>
      </rPr>
      <t>Ki</t>
    </r>
    <r>
      <rPr>
        <sz val="12"/>
        <rFont val="Times New Roman"/>
        <family val="1"/>
        <charset val="204"/>
      </rPr>
      <t xml:space="preserve"> </t>
    </r>
  </si>
  <si>
    <t>(Ordin Nr.172 de la 29.10.2023)</t>
  </si>
  <si>
    <r>
      <t xml:space="preserve">Сoeficientul de piaţă </t>
    </r>
    <r>
      <rPr>
        <b/>
        <sz val="12"/>
        <rFont val="Times New Roman"/>
        <family val="1"/>
        <charset val="204"/>
      </rPr>
      <t>Kp</t>
    </r>
  </si>
  <si>
    <t xml:space="preserve">NCM L.02.11–2013, p.4.2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</si>
</sst>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L&quot;_-;\-* #,##0.00\ &quot;L&quot;_-;_-* &quot;-&quot;??\ &quot;L&quot;_-;_-@_-"/>
    <numFmt numFmtId="164" formatCode="0.0"/>
    <numFmt numFmtId="165" formatCode="#,##0.000"/>
  </numFmts>
  <fonts count="3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9.3000000000000007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4"/>
      <name val="Aptos Narrow"/>
      <family val="2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4" fontId="11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1" fillId="0" borderId="11" xfId="0" applyNumberFormat="1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" fontId="17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6" fillId="0" borderId="0" xfId="0" applyFont="1"/>
    <xf numFmtId="0" fontId="19" fillId="0" borderId="0" xfId="0" applyFont="1"/>
    <xf numFmtId="4" fontId="6" fillId="0" borderId="0" xfId="0" applyNumberFormat="1" applyFont="1"/>
    <xf numFmtId="0" fontId="13" fillId="0" borderId="0" xfId="0" applyFont="1"/>
    <xf numFmtId="0" fontId="4" fillId="0" borderId="0" xfId="0" applyFont="1" applyAlignment="1">
      <alignment horizontal="left"/>
    </xf>
    <xf numFmtId="0" fontId="20" fillId="0" borderId="0" xfId="0" applyFont="1"/>
    <xf numFmtId="0" fontId="17" fillId="0" borderId="0" xfId="0" applyFont="1"/>
    <xf numFmtId="4" fontId="17" fillId="0" borderId="0" xfId="0" applyNumberFormat="1" applyFont="1"/>
    <xf numFmtId="0" fontId="1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10" fontId="24" fillId="0" borderId="6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0" fontId="24" fillId="0" borderId="15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4" fillId="0" borderId="16" xfId="0" applyNumberFormat="1" applyFont="1" applyBorder="1" applyAlignment="1">
      <alignment horizontal="center" vertical="center" wrapText="1"/>
    </xf>
    <xf numFmtId="1" fontId="11" fillId="0" borderId="17" xfId="0" applyNumberFormat="1" applyFont="1" applyBorder="1" applyAlignment="1">
      <alignment horizontal="center" vertical="center" wrapText="1"/>
    </xf>
    <xf numFmtId="0" fontId="11" fillId="0" borderId="2" xfId="0" applyFont="1" applyBorder="1"/>
    <xf numFmtId="10" fontId="24" fillId="0" borderId="2" xfId="0" applyNumberFormat="1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/>
    </xf>
    <xf numFmtId="0" fontId="11" fillId="0" borderId="6" xfId="0" applyFont="1" applyBorder="1"/>
    <xf numFmtId="4" fontId="11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7" fillId="0" borderId="9" xfId="0" applyFont="1" applyBorder="1"/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top"/>
    </xf>
    <xf numFmtId="4" fontId="6" fillId="0" borderId="10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 wrapText="1"/>
    </xf>
    <xf numFmtId="4" fontId="11" fillId="0" borderId="0" xfId="0" applyNumberFormat="1" applyFont="1"/>
    <xf numFmtId="0" fontId="5" fillId="0" borderId="19" xfId="0" applyFont="1" applyBorder="1"/>
    <xf numFmtId="0" fontId="12" fillId="0" borderId="20" xfId="0" applyFont="1" applyBorder="1" applyAlignment="1">
      <alignment vertical="center"/>
    </xf>
    <xf numFmtId="0" fontId="4" fillId="2" borderId="0" xfId="0" applyFont="1" applyFill="1"/>
    <xf numFmtId="0" fontId="13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left"/>
    </xf>
    <xf numFmtId="0" fontId="20" fillId="2" borderId="0" xfId="0" applyFont="1" applyFill="1"/>
    <xf numFmtId="0" fontId="17" fillId="2" borderId="0" xfId="0" applyFont="1" applyFill="1"/>
    <xf numFmtId="4" fontId="17" fillId="2" borderId="0" xfId="0" applyNumberFormat="1" applyFont="1" applyFill="1"/>
    <xf numFmtId="4" fontId="18" fillId="2" borderId="0" xfId="0" applyNumberFormat="1" applyFont="1" applyFill="1"/>
    <xf numFmtId="0" fontId="18" fillId="2" borderId="0" xfId="0" applyFont="1" applyFill="1"/>
    <xf numFmtId="4" fontId="4" fillId="0" borderId="6" xfId="0" applyNumberFormat="1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0" fontId="4" fillId="0" borderId="6" xfId="0" applyNumberFormat="1" applyFont="1" applyBorder="1" applyAlignment="1">
      <alignment horizontal="left" vertical="center" wrapText="1"/>
    </xf>
    <xf numFmtId="4" fontId="6" fillId="0" borderId="6" xfId="0" applyNumberFormat="1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left" vertical="center"/>
    </xf>
    <xf numFmtId="0" fontId="4" fillId="0" borderId="0" xfId="0" applyFont="1" applyAlignment="1">
      <alignment horizontal="left" wrapText="1"/>
    </xf>
    <xf numFmtId="0" fontId="6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9" fillId="0" borderId="0" xfId="0" applyFont="1" applyAlignment="1">
      <alignment wrapText="1"/>
    </xf>
    <xf numFmtId="0" fontId="10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11" fillId="0" borderId="21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 wrapText="1"/>
    </xf>
    <xf numFmtId="4" fontId="23" fillId="0" borderId="15" xfId="0" applyNumberFormat="1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44" fontId="11" fillId="0" borderId="2" xfId="0" applyNumberFormat="1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44" fontId="11" fillId="0" borderId="2" xfId="0" applyNumberFormat="1" applyFont="1" applyBorder="1" applyAlignment="1">
      <alignment horizontal="center" vertical="center" wrapText="1"/>
    </xf>
    <xf numFmtId="44" fontId="10" fillId="0" borderId="6" xfId="0" applyNumberFormat="1" applyFont="1" applyBorder="1" applyAlignment="1">
      <alignment horizontal="center" vertical="center" wrapText="1"/>
    </xf>
    <xf numFmtId="1" fontId="11" fillId="0" borderId="11" xfId="0" applyNumberFormat="1" applyFont="1" applyBorder="1" applyAlignment="1">
      <alignment horizontal="center" vertical="center" wrapText="1"/>
    </xf>
    <xf numFmtId="44" fontId="11" fillId="0" borderId="12" xfId="0" applyNumberFormat="1" applyFont="1" applyBorder="1" applyAlignment="1">
      <alignment horizontal="center" vertical="center" wrapText="1"/>
    </xf>
    <xf numFmtId="0" fontId="11" fillId="0" borderId="12" xfId="0" applyFont="1" applyBorder="1"/>
    <xf numFmtId="10" fontId="24" fillId="0" borderId="12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4" fontId="6" fillId="0" borderId="13" xfId="0" applyNumberFormat="1" applyFont="1" applyBorder="1" applyAlignment="1">
      <alignment horizontal="center" vertical="center"/>
    </xf>
    <xf numFmtId="44" fontId="7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left" vertical="center" wrapText="1"/>
    </xf>
    <xf numFmtId="4" fontId="11" fillId="0" borderId="9" xfId="0" applyNumberFormat="1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4" fontId="4" fillId="0" borderId="21" xfId="0" applyNumberFormat="1" applyFont="1" applyBorder="1" applyAlignment="1">
      <alignment horizontal="center" vertical="center" wrapText="1"/>
    </xf>
    <xf numFmtId="4" fontId="4" fillId="0" borderId="23" xfId="0" applyNumberFormat="1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59"/>
  <sheetViews>
    <sheetView view="pageBreakPreview" zoomScaleNormal="100" workbookViewId="0">
      <selection activeCell="G18" sqref="G18"/>
    </sheetView>
  </sheetViews>
  <sheetFormatPr defaultColWidth="8.85546875" defaultRowHeight="15" x14ac:dyDescent="0.25"/>
  <cols>
    <col min="1" max="1" width="13.42578125" customWidth="1"/>
    <col min="2" max="2" width="5.42578125" customWidth="1"/>
    <col min="3" max="3" width="8" customWidth="1"/>
    <col min="4" max="4" width="15.28515625" customWidth="1"/>
    <col min="5" max="5" width="21.5703125" customWidth="1"/>
    <col min="6" max="6" width="11.85546875" customWidth="1"/>
    <col min="7" max="7" width="9.7109375" customWidth="1"/>
    <col min="8" max="8" width="11" customWidth="1"/>
    <col min="9" max="9" width="14.42578125" customWidth="1"/>
    <col min="10" max="10" width="17.42578125" customWidth="1"/>
  </cols>
  <sheetData>
    <row r="2" spans="2:11" ht="19.5" hidden="1" customHeight="1" x14ac:dyDescent="0.25">
      <c r="B2" s="5"/>
      <c r="C2" s="5"/>
      <c r="D2" s="5"/>
      <c r="E2" s="5"/>
      <c r="F2" s="5" t="s">
        <v>0</v>
      </c>
      <c r="G2" s="5"/>
      <c r="H2" s="6"/>
      <c r="I2" s="6"/>
      <c r="J2" s="6"/>
      <c r="K2" s="6"/>
    </row>
    <row r="3" spans="2:11" ht="24" customHeight="1" x14ac:dyDescent="0.25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</row>
    <row r="4" spans="2:11" ht="24.75" customHeight="1" x14ac:dyDescent="0.25">
      <c r="C4" s="7" t="s">
        <v>3</v>
      </c>
      <c r="D4" s="7"/>
      <c r="E4" s="7" t="s">
        <v>4</v>
      </c>
      <c r="F4" s="7"/>
      <c r="G4" s="7"/>
      <c r="H4" s="7"/>
      <c r="I4" s="7"/>
      <c r="J4" s="7"/>
      <c r="K4" s="7"/>
    </row>
    <row r="5" spans="2:11" ht="18.75" customHeight="1" x14ac:dyDescent="0.25">
      <c r="C5" s="8" t="s">
        <v>5</v>
      </c>
      <c r="D5" s="8"/>
      <c r="E5" s="8" t="s">
        <v>6</v>
      </c>
      <c r="F5" s="9"/>
      <c r="G5" s="9"/>
      <c r="H5" s="7"/>
      <c r="I5" s="7"/>
      <c r="J5" s="7"/>
      <c r="K5" s="7"/>
    </row>
    <row r="6" spans="2:11" ht="27" hidden="1" customHeight="1" x14ac:dyDescent="0.25">
      <c r="C6" s="10" t="s">
        <v>7</v>
      </c>
      <c r="D6" s="10"/>
      <c r="E6" s="10"/>
      <c r="F6" s="11"/>
      <c r="G6" s="11"/>
      <c r="H6" s="11"/>
      <c r="I6" s="11"/>
      <c r="J6" s="7"/>
      <c r="K6" s="7"/>
    </row>
    <row r="7" spans="2:11" ht="28.5" customHeight="1" x14ac:dyDescent="0.25">
      <c r="C7" s="11" t="s">
        <v>8</v>
      </c>
      <c r="D7" s="12"/>
      <c r="E7" s="12" t="s">
        <v>9</v>
      </c>
      <c r="F7" s="12"/>
      <c r="G7" s="12"/>
      <c r="H7" s="13"/>
      <c r="I7" s="13"/>
      <c r="J7" s="7"/>
      <c r="K7" s="7"/>
    </row>
    <row r="8" spans="2:11" ht="12.75" customHeight="1" x14ac:dyDescent="0.25">
      <c r="B8" s="12"/>
      <c r="C8" s="12"/>
      <c r="D8" s="12"/>
      <c r="E8" s="12"/>
      <c r="F8" s="11"/>
      <c r="G8" s="11"/>
      <c r="H8" s="11"/>
      <c r="I8" s="11"/>
      <c r="J8" s="7"/>
      <c r="K8" s="7"/>
    </row>
    <row r="9" spans="2:11" ht="12.75" customHeight="1" x14ac:dyDescent="0.25">
      <c r="B9" s="11"/>
      <c r="C9" s="11"/>
      <c r="D9" s="11"/>
      <c r="E9" s="11"/>
      <c r="F9" s="11"/>
      <c r="G9" s="11"/>
      <c r="H9" s="11"/>
      <c r="I9" s="11"/>
      <c r="J9" s="7"/>
      <c r="K9" s="7"/>
    </row>
    <row r="10" spans="2:11" ht="12.75" customHeight="1" x14ac:dyDescent="0.25">
      <c r="B10" s="11"/>
      <c r="C10" s="11"/>
      <c r="D10" s="11"/>
      <c r="E10" s="11"/>
      <c r="F10" s="11"/>
      <c r="G10" s="11"/>
      <c r="H10" s="11"/>
      <c r="I10" s="11"/>
      <c r="J10" s="7"/>
      <c r="K10" s="7"/>
    </row>
    <row r="11" spans="2:11" ht="24" customHeight="1" x14ac:dyDescent="0.25">
      <c r="B11" s="160" t="s">
        <v>10</v>
      </c>
      <c r="C11" s="160"/>
      <c r="D11" s="160"/>
      <c r="E11" s="160"/>
      <c r="F11" s="160"/>
      <c r="G11" s="160"/>
      <c r="H11" s="160"/>
      <c r="I11" s="160"/>
      <c r="J11" s="14"/>
      <c r="K11" s="7"/>
    </row>
    <row r="12" spans="2:11" ht="11.25" customHeight="1" x14ac:dyDescent="0.25">
      <c r="B12" s="11"/>
      <c r="C12" s="11"/>
      <c r="D12" s="14"/>
      <c r="E12" s="14"/>
      <c r="F12" s="14"/>
      <c r="G12" s="14"/>
      <c r="H12" s="14"/>
      <c r="I12" s="14"/>
      <c r="J12" s="14"/>
      <c r="K12" s="7"/>
    </row>
    <row r="13" spans="2:11" ht="23.25" customHeight="1" x14ac:dyDescent="0.3">
      <c r="B13" s="161" t="s">
        <v>11</v>
      </c>
      <c r="C13" s="161"/>
      <c r="D13" s="161"/>
      <c r="E13" s="161"/>
      <c r="F13" s="161"/>
      <c r="G13" s="161"/>
      <c r="H13" s="161"/>
      <c r="I13" s="161"/>
      <c r="J13" s="15"/>
      <c r="K13" s="15"/>
    </row>
    <row r="14" spans="2:11" ht="23.25" customHeight="1" x14ac:dyDescent="0.25">
      <c r="B14" s="2"/>
      <c r="C14" s="16" t="s">
        <v>12</v>
      </c>
      <c r="D14" s="16"/>
      <c r="E14" s="16"/>
      <c r="F14" s="2"/>
      <c r="G14" s="2"/>
      <c r="H14" s="2"/>
      <c r="I14" s="2"/>
      <c r="J14" s="2"/>
      <c r="K14" s="2"/>
    </row>
    <row r="15" spans="2:11" ht="17.25" customHeight="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44.25" customHeight="1" x14ac:dyDescent="0.25">
      <c r="B16" s="17" t="s">
        <v>13</v>
      </c>
      <c r="C16" s="162" t="s">
        <v>14</v>
      </c>
      <c r="D16" s="162"/>
      <c r="E16" s="162"/>
      <c r="F16" s="18" t="s">
        <v>15</v>
      </c>
      <c r="G16" s="18" t="s">
        <v>16</v>
      </c>
      <c r="H16" s="19" t="s">
        <v>17</v>
      </c>
      <c r="I16" s="20" t="s">
        <v>18</v>
      </c>
      <c r="J16" s="2"/>
      <c r="K16" s="2"/>
    </row>
    <row r="17" spans="2:11" ht="31.5" customHeight="1" x14ac:dyDescent="0.25">
      <c r="B17" s="21">
        <v>1</v>
      </c>
      <c r="C17" s="163" t="s">
        <v>19</v>
      </c>
      <c r="D17" s="163"/>
      <c r="E17" s="163"/>
      <c r="F17" s="22" t="s">
        <v>20</v>
      </c>
      <c r="G17" s="23">
        <v>20</v>
      </c>
      <c r="H17" s="24">
        <v>3827.84</v>
      </c>
      <c r="I17" s="25">
        <v>4593.41</v>
      </c>
      <c r="J17" s="26"/>
      <c r="K17" s="27"/>
    </row>
    <row r="18" spans="2:11" ht="31.5" customHeight="1" x14ac:dyDescent="0.25">
      <c r="B18" s="21">
        <f t="shared" ref="B18:B23" si="0">B17+1</f>
        <v>2</v>
      </c>
      <c r="C18" s="163" t="s">
        <v>21</v>
      </c>
      <c r="D18" s="163"/>
      <c r="E18" s="163"/>
      <c r="F18" s="22" t="s">
        <v>20</v>
      </c>
      <c r="G18" s="23">
        <v>15</v>
      </c>
      <c r="H18" s="24">
        <f>((1125+843.75+75)*0.85+240+76+133+1737.19*0.131+1737.19*0.1+(1737.19+227.57)*0.15)*1.02-0.01</f>
        <v>2939.8262377999999</v>
      </c>
      <c r="I18" s="25">
        <v>3527.8</v>
      </c>
      <c r="J18" s="26"/>
      <c r="K18" s="27"/>
    </row>
    <row r="19" spans="2:11" ht="31.5" customHeight="1" x14ac:dyDescent="0.25">
      <c r="B19" s="21">
        <f t="shared" si="0"/>
        <v>3</v>
      </c>
      <c r="C19" s="163" t="s">
        <v>22</v>
      </c>
      <c r="D19" s="163"/>
      <c r="E19" s="163"/>
      <c r="F19" s="22" t="s">
        <v>20</v>
      </c>
      <c r="G19" s="23">
        <v>17</v>
      </c>
      <c r="H19" s="24">
        <v>3130.81</v>
      </c>
      <c r="I19" s="25">
        <v>3756.97</v>
      </c>
      <c r="J19" s="26"/>
      <c r="K19" s="27"/>
    </row>
    <row r="20" spans="2:11" ht="31.5" customHeight="1" x14ac:dyDescent="0.25">
      <c r="B20" s="21">
        <f t="shared" si="0"/>
        <v>4</v>
      </c>
      <c r="C20" s="163" t="s">
        <v>23</v>
      </c>
      <c r="D20" s="163"/>
      <c r="E20" s="163"/>
      <c r="F20" s="22" t="s">
        <v>24</v>
      </c>
      <c r="G20" s="28" t="s">
        <v>25</v>
      </c>
      <c r="H20" s="24">
        <v>5364.5</v>
      </c>
      <c r="I20" s="25">
        <f>H20*1.2</f>
        <v>6437.4</v>
      </c>
      <c r="J20" s="26"/>
      <c r="K20" s="27"/>
    </row>
    <row r="21" spans="2:11" ht="31.5" customHeight="1" x14ac:dyDescent="0.25">
      <c r="B21" s="21">
        <f t="shared" si="0"/>
        <v>5</v>
      </c>
      <c r="C21" s="163" t="s">
        <v>26</v>
      </c>
      <c r="D21" s="163"/>
      <c r="E21" s="163"/>
      <c r="F21" s="22" t="s">
        <v>24</v>
      </c>
      <c r="G21" s="28" t="s">
        <v>27</v>
      </c>
      <c r="H21" s="24">
        <v>11154</v>
      </c>
      <c r="I21" s="25">
        <v>13384.8</v>
      </c>
      <c r="J21" s="26"/>
      <c r="K21" s="27"/>
    </row>
    <row r="22" spans="2:11" ht="31.5" customHeight="1" x14ac:dyDescent="0.25">
      <c r="B22" s="21">
        <f t="shared" si="0"/>
        <v>6</v>
      </c>
      <c r="C22" s="163" t="s">
        <v>28</v>
      </c>
      <c r="D22" s="163"/>
      <c r="E22" s="163"/>
      <c r="F22" s="22" t="s">
        <v>24</v>
      </c>
      <c r="G22" s="28" t="s">
        <v>29</v>
      </c>
      <c r="H22" s="24">
        <v>3232.96</v>
      </c>
      <c r="I22" s="25">
        <v>3879.55</v>
      </c>
      <c r="J22" s="26"/>
      <c r="K22" s="27"/>
    </row>
    <row r="23" spans="2:11" ht="31.5" customHeight="1" x14ac:dyDescent="0.25">
      <c r="B23" s="21">
        <f t="shared" si="0"/>
        <v>7</v>
      </c>
      <c r="C23" s="163" t="s">
        <v>30</v>
      </c>
      <c r="D23" s="163"/>
      <c r="E23" s="163"/>
      <c r="F23" s="22" t="s">
        <v>24</v>
      </c>
      <c r="G23" s="28" t="s">
        <v>31</v>
      </c>
      <c r="H23" s="24">
        <v>4058.37</v>
      </c>
      <c r="I23" s="25">
        <v>4870.04</v>
      </c>
      <c r="J23" s="26"/>
      <c r="K23" s="27"/>
    </row>
    <row r="24" spans="2:11" ht="31.5" customHeight="1" x14ac:dyDescent="0.25">
      <c r="B24" s="29">
        <v>8</v>
      </c>
      <c r="C24" s="164" t="s">
        <v>32</v>
      </c>
      <c r="D24" s="164"/>
      <c r="E24" s="164"/>
      <c r="F24" s="30" t="s">
        <v>24</v>
      </c>
      <c r="G24" s="31" t="s">
        <v>29</v>
      </c>
      <c r="H24" s="32">
        <v>4517.93</v>
      </c>
      <c r="I24" s="33">
        <v>5421.52</v>
      </c>
      <c r="J24" s="26"/>
      <c r="K24" s="34"/>
    </row>
    <row r="25" spans="2:11" x14ac:dyDescent="0.25">
      <c r="B25" s="35"/>
      <c r="C25" s="165" t="s">
        <v>33</v>
      </c>
      <c r="D25" s="165"/>
      <c r="E25" s="36"/>
      <c r="F25" s="37"/>
      <c r="G25" s="38"/>
      <c r="H25" s="39">
        <f>SUM(H17:H24)</f>
        <v>38226.236237800003</v>
      </c>
      <c r="I25" s="40"/>
      <c r="J25" s="26"/>
      <c r="K25" s="34"/>
    </row>
    <row r="26" spans="2:11" ht="15.75" customHeight="1" x14ac:dyDescent="0.25">
      <c r="B26" s="41"/>
      <c r="C26" s="166" t="s">
        <v>34</v>
      </c>
      <c r="D26" s="166"/>
      <c r="E26" s="42"/>
      <c r="F26" s="42"/>
      <c r="G26" s="23"/>
      <c r="H26" s="43"/>
      <c r="I26" s="25">
        <f>H25*0.2</f>
        <v>7645.2472475600007</v>
      </c>
      <c r="J26" s="44"/>
      <c r="K26" s="44"/>
    </row>
    <row r="27" spans="2:11" ht="15.75" x14ac:dyDescent="0.25">
      <c r="B27" s="45"/>
      <c r="C27" s="167" t="s">
        <v>35</v>
      </c>
      <c r="D27" s="167"/>
      <c r="E27" s="46"/>
      <c r="F27" s="47"/>
      <c r="G27" s="48"/>
      <c r="H27" s="47"/>
      <c r="I27" s="49">
        <f>H25+I26</f>
        <v>45871.483485360004</v>
      </c>
      <c r="J27" s="50"/>
      <c r="K27" s="50"/>
    </row>
    <row r="28" spans="2:11" ht="20.25" customHeight="1" x14ac:dyDescent="0.25">
      <c r="B28" s="50"/>
      <c r="C28" s="50"/>
      <c r="D28" s="51"/>
      <c r="E28" s="50"/>
      <c r="F28" s="50"/>
      <c r="G28" s="52"/>
      <c r="H28" s="50"/>
      <c r="I28" s="50"/>
      <c r="J28" s="50"/>
      <c r="K28" s="50"/>
    </row>
    <row r="29" spans="2:11" ht="16.5" customHeight="1" x14ac:dyDescent="0.25">
      <c r="B29" s="9"/>
      <c r="C29" s="9"/>
      <c r="D29" s="8" t="s">
        <v>36</v>
      </c>
      <c r="E29" s="53"/>
      <c r="F29" s="53"/>
      <c r="G29" s="53"/>
      <c r="H29" s="53"/>
      <c r="I29" s="54"/>
      <c r="J29" s="55"/>
      <c r="K29" s="55"/>
    </row>
    <row r="30" spans="2:11" ht="16.5" customHeight="1" x14ac:dyDescent="0.25">
      <c r="B30" s="9"/>
      <c r="C30" s="9"/>
      <c r="D30" s="56"/>
      <c r="E30" s="53"/>
      <c r="F30" s="53"/>
      <c r="G30" s="53"/>
      <c r="H30" s="53"/>
      <c r="I30" s="57"/>
      <c r="J30" s="55"/>
      <c r="K30" s="55"/>
    </row>
    <row r="31" spans="2:11" ht="16.5" customHeight="1" x14ac:dyDescent="0.25">
      <c r="B31" s="9"/>
      <c r="C31" s="9"/>
      <c r="D31" s="8" t="s">
        <v>37</v>
      </c>
      <c r="E31" s="8"/>
      <c r="F31" s="8"/>
      <c r="G31" s="8"/>
      <c r="H31" s="8"/>
      <c r="I31" s="58"/>
      <c r="J31" s="58"/>
      <c r="K31" s="58"/>
    </row>
    <row r="32" spans="2:11" ht="16.5" customHeight="1" x14ac:dyDescent="0.25">
      <c r="B32" s="9"/>
      <c r="C32" s="9"/>
      <c r="D32" s="53"/>
      <c r="E32" s="8"/>
      <c r="F32" s="8"/>
      <c r="G32" s="8"/>
      <c r="H32" s="8"/>
      <c r="I32" s="58"/>
      <c r="J32" s="58"/>
      <c r="K32" s="58"/>
    </row>
    <row r="33" spans="2:11" ht="24" customHeight="1" x14ac:dyDescent="0.25">
      <c r="B33" s="9"/>
      <c r="C33" s="8" t="s">
        <v>38</v>
      </c>
      <c r="D33" s="8"/>
      <c r="E33" s="8"/>
      <c r="F33" s="8"/>
      <c r="G33" s="8" t="s">
        <v>39</v>
      </c>
      <c r="H33" s="58"/>
      <c r="I33" s="58"/>
      <c r="K33" s="58"/>
    </row>
    <row r="34" spans="2:11" ht="24" customHeight="1" x14ac:dyDescent="0.25">
      <c r="B34" s="7" t="s">
        <v>40</v>
      </c>
      <c r="C34" s="9"/>
      <c r="D34" s="53"/>
      <c r="E34" s="8"/>
      <c r="F34" s="8" t="s">
        <v>41</v>
      </c>
      <c r="G34" s="8"/>
      <c r="H34" s="8"/>
      <c r="I34" s="58"/>
      <c r="J34" s="58"/>
      <c r="K34" s="58"/>
    </row>
    <row r="35" spans="2:11" ht="35.25" customHeight="1" x14ac:dyDescent="0.25">
      <c r="B35" s="59" t="s">
        <v>42</v>
      </c>
      <c r="C35" s="59"/>
      <c r="D35" s="60"/>
      <c r="E35" s="59"/>
      <c r="F35" s="59" t="s">
        <v>43</v>
      </c>
      <c r="G35" s="59"/>
      <c r="H35" s="59"/>
      <c r="I35" s="61"/>
      <c r="J35" s="58"/>
      <c r="K35" s="58"/>
    </row>
    <row r="36" spans="2:11" ht="15.75" x14ac:dyDescent="0.25">
      <c r="B36" s="8"/>
      <c r="C36" s="8"/>
      <c r="D36" s="8"/>
      <c r="E36" s="8"/>
      <c r="F36" s="8"/>
      <c r="G36" s="8"/>
      <c r="H36" s="8"/>
      <c r="I36" s="58"/>
      <c r="J36" s="58"/>
      <c r="K36" s="58"/>
    </row>
    <row r="37" spans="2:11" ht="22.5" customHeight="1" x14ac:dyDescent="0.25">
      <c r="B37" s="8"/>
      <c r="C37" s="8"/>
      <c r="D37" s="8"/>
      <c r="E37" s="8"/>
      <c r="F37" s="8"/>
      <c r="G37" s="8"/>
      <c r="H37" s="8"/>
      <c r="I37" s="58"/>
      <c r="J37" s="58"/>
      <c r="K37" s="58"/>
    </row>
    <row r="38" spans="2:11" ht="15.75" x14ac:dyDescent="0.25">
      <c r="B38" s="8"/>
      <c r="C38" s="8"/>
      <c r="D38" s="62"/>
      <c r="E38" s="8"/>
      <c r="F38" s="8"/>
      <c r="G38" s="8"/>
      <c r="H38" s="8"/>
      <c r="I38" s="58"/>
      <c r="J38" s="58"/>
      <c r="K38" s="58"/>
    </row>
    <row r="39" spans="2:11" ht="15.75" x14ac:dyDescent="0.25">
      <c r="B39" s="8"/>
      <c r="C39" s="8"/>
      <c r="D39" s="8" t="s">
        <v>44</v>
      </c>
      <c r="E39" s="8"/>
      <c r="F39" s="8"/>
      <c r="G39" s="8"/>
      <c r="H39" s="8"/>
      <c r="I39" s="58"/>
      <c r="J39" s="58"/>
      <c r="K39" s="58"/>
    </row>
    <row r="40" spans="2:11" ht="15.75" x14ac:dyDescent="0.25">
      <c r="B40" s="8"/>
      <c r="C40" s="8"/>
      <c r="D40" s="63"/>
      <c r="E40" s="63"/>
      <c r="F40" s="63"/>
      <c r="G40" s="63"/>
      <c r="H40" s="63"/>
      <c r="I40" s="63"/>
      <c r="J40" s="63"/>
      <c r="K40" s="58"/>
    </row>
    <row r="41" spans="2:11" ht="15.75" x14ac:dyDescent="0.25">
      <c r="B41" s="8"/>
      <c r="C41" s="8"/>
      <c r="D41" s="8" t="s">
        <v>45</v>
      </c>
      <c r="E41" s="8"/>
      <c r="F41" s="8" t="s">
        <v>46</v>
      </c>
      <c r="G41" s="8"/>
      <c r="H41" s="8" t="s">
        <v>47</v>
      </c>
      <c r="I41" s="8"/>
      <c r="J41" s="8"/>
      <c r="K41" s="58"/>
    </row>
    <row r="42" spans="2:11" ht="15.75" x14ac:dyDescent="0.25">
      <c r="B42" s="8"/>
      <c r="C42" s="8"/>
      <c r="D42" s="63"/>
      <c r="E42" s="63"/>
      <c r="F42" s="63"/>
      <c r="G42" s="63"/>
      <c r="H42" s="63"/>
      <c r="I42" s="63"/>
      <c r="J42" s="63"/>
      <c r="K42" s="58"/>
    </row>
    <row r="43" spans="2:11" ht="15.75" x14ac:dyDescent="0.25">
      <c r="B43" s="8"/>
      <c r="C43" s="8"/>
      <c r="D43" s="8" t="s">
        <v>48</v>
      </c>
      <c r="E43" s="8"/>
      <c r="F43" s="8" t="s">
        <v>46</v>
      </c>
      <c r="G43" s="8"/>
      <c r="H43" s="8" t="s">
        <v>49</v>
      </c>
      <c r="I43" s="8"/>
      <c r="J43" s="8"/>
      <c r="K43" s="58"/>
    </row>
    <row r="44" spans="2:11" ht="15.75" x14ac:dyDescent="0.25">
      <c r="B44" s="8"/>
      <c r="C44" s="8"/>
      <c r="D44" s="8"/>
      <c r="E44" s="8"/>
      <c r="F44" s="8"/>
      <c r="G44" s="8"/>
      <c r="H44" s="8"/>
      <c r="I44" s="58"/>
      <c r="J44" s="58"/>
      <c r="K44" s="58"/>
    </row>
    <row r="45" spans="2:11" ht="15.75" x14ac:dyDescent="0.25">
      <c r="B45" s="8"/>
      <c r="C45" s="8"/>
      <c r="D45" s="8" t="s">
        <v>50</v>
      </c>
      <c r="E45" s="8"/>
      <c r="F45" s="8" t="s">
        <v>46</v>
      </c>
      <c r="G45" s="8"/>
      <c r="H45" s="8" t="s">
        <v>51</v>
      </c>
      <c r="I45" s="58"/>
      <c r="J45" s="58"/>
      <c r="K45" s="58"/>
    </row>
    <row r="46" spans="2:11" ht="15.75" x14ac:dyDescent="0.25">
      <c r="B46" s="8"/>
      <c r="C46" s="8"/>
      <c r="D46" s="8"/>
      <c r="E46" s="8"/>
      <c r="F46" s="8"/>
      <c r="G46" s="8"/>
      <c r="H46" s="8"/>
      <c r="I46" s="58"/>
      <c r="J46" s="58"/>
      <c r="K46" s="58"/>
    </row>
    <row r="47" spans="2:11" ht="15.75" x14ac:dyDescent="0.25">
      <c r="B47" s="8"/>
      <c r="C47" s="8"/>
      <c r="D47" s="8" t="s">
        <v>52</v>
      </c>
      <c r="E47" s="8"/>
      <c r="F47" s="8" t="s">
        <v>46</v>
      </c>
      <c r="G47" s="8"/>
      <c r="H47" s="8" t="s">
        <v>53</v>
      </c>
      <c r="I47" s="58"/>
      <c r="J47" s="58"/>
      <c r="K47" s="58"/>
    </row>
    <row r="48" spans="2:11" ht="15.75" x14ac:dyDescent="0.25">
      <c r="B48" s="64"/>
      <c r="C48" s="64"/>
      <c r="D48" s="8"/>
      <c r="E48" s="8"/>
      <c r="F48" s="8"/>
      <c r="G48" s="8"/>
      <c r="H48" s="8"/>
      <c r="I48" s="58"/>
      <c r="J48" s="58"/>
      <c r="K48" s="58"/>
    </row>
    <row r="49" spans="2:11" ht="18" customHeight="1" x14ac:dyDescent="0.25">
      <c r="B49" s="65"/>
      <c r="C49" s="65"/>
      <c r="D49" s="8" t="s">
        <v>54</v>
      </c>
      <c r="E49" s="8"/>
      <c r="F49" s="8" t="s">
        <v>46</v>
      </c>
      <c r="G49" s="8"/>
      <c r="H49" s="8" t="s">
        <v>55</v>
      </c>
      <c r="I49" s="58"/>
      <c r="J49" s="66"/>
      <c r="K49" s="55"/>
    </row>
    <row r="50" spans="2:11" ht="15.75" x14ac:dyDescent="0.25">
      <c r="B50" s="65"/>
      <c r="C50" s="65"/>
      <c r="D50" s="8"/>
      <c r="E50" s="8"/>
      <c r="F50" s="8"/>
      <c r="G50" s="8"/>
      <c r="H50" s="8"/>
      <c r="I50" s="58"/>
      <c r="J50" s="66"/>
      <c r="K50" s="55"/>
    </row>
    <row r="51" spans="2:11" ht="18.75" customHeight="1" x14ac:dyDescent="0.25">
      <c r="B51" s="65"/>
      <c r="C51" s="65"/>
      <c r="D51" s="8" t="s">
        <v>56</v>
      </c>
      <c r="E51" s="8"/>
      <c r="F51" s="8" t="s">
        <v>46</v>
      </c>
      <c r="G51" s="8"/>
      <c r="H51" s="8" t="s">
        <v>57</v>
      </c>
      <c r="I51" s="58"/>
      <c r="J51" s="66"/>
      <c r="K51" s="55"/>
    </row>
    <row r="52" spans="2:11" ht="15.75" x14ac:dyDescent="0.25">
      <c r="B52" s="65"/>
      <c r="C52" s="65"/>
      <c r="D52" s="65"/>
      <c r="E52" s="65"/>
      <c r="F52" s="65"/>
      <c r="G52" s="65"/>
      <c r="H52" s="65"/>
      <c r="I52" s="66"/>
      <c r="J52" s="66"/>
      <c r="K52" s="55"/>
    </row>
    <row r="53" spans="2:11" ht="15.75" x14ac:dyDescent="0.25">
      <c r="B53" s="53"/>
      <c r="C53" s="53"/>
      <c r="D53" s="8" t="s">
        <v>58</v>
      </c>
      <c r="E53" s="8"/>
      <c r="F53" s="8" t="s">
        <v>46</v>
      </c>
      <c r="G53" s="8"/>
      <c r="H53" s="8" t="s">
        <v>59</v>
      </c>
      <c r="I53" s="55"/>
      <c r="J53" s="55"/>
      <c r="K53" s="55"/>
    </row>
    <row r="54" spans="2:11" x14ac:dyDescent="0.25">
      <c r="B54" s="53"/>
      <c r="C54" s="53"/>
      <c r="D54" s="53"/>
      <c r="E54" s="53"/>
      <c r="F54" s="53"/>
      <c r="G54" s="53"/>
      <c r="H54" s="53"/>
      <c r="I54" s="55"/>
      <c r="J54" s="55"/>
      <c r="K54" s="55"/>
    </row>
    <row r="55" spans="2:11" ht="15.75" x14ac:dyDescent="0.25">
      <c r="B55" s="53"/>
      <c r="C55" s="53"/>
      <c r="D55" s="8" t="s">
        <v>60</v>
      </c>
      <c r="E55" s="8"/>
      <c r="F55" s="8" t="s">
        <v>46</v>
      </c>
      <c r="G55" s="8"/>
      <c r="H55" s="8" t="s">
        <v>61</v>
      </c>
      <c r="I55" s="55"/>
      <c r="J55" s="55"/>
      <c r="K55" s="55"/>
    </row>
    <row r="57" spans="2:11" ht="15.75" x14ac:dyDescent="0.25">
      <c r="D57" s="8" t="s">
        <v>60</v>
      </c>
      <c r="E57" s="8"/>
      <c r="F57" s="8" t="s">
        <v>46</v>
      </c>
      <c r="G57" s="8"/>
      <c r="H57" s="8" t="s">
        <v>62</v>
      </c>
    </row>
    <row r="58" spans="2:11" ht="15.75" x14ac:dyDescent="0.25">
      <c r="D58" s="8"/>
      <c r="E58" s="8"/>
      <c r="F58" s="8"/>
      <c r="G58" s="8"/>
    </row>
    <row r="59" spans="2:11" ht="15.75" x14ac:dyDescent="0.25">
      <c r="D59" s="8" t="s">
        <v>63</v>
      </c>
      <c r="E59" s="8"/>
      <c r="F59" s="8" t="s">
        <v>46</v>
      </c>
      <c r="G59" s="8"/>
      <c r="H59" s="8" t="s">
        <v>64</v>
      </c>
    </row>
  </sheetData>
  <mergeCells count="14">
    <mergeCell ref="C24:E24"/>
    <mergeCell ref="C25:D25"/>
    <mergeCell ref="C26:D26"/>
    <mergeCell ref="C27:D27"/>
    <mergeCell ref="C19:E19"/>
    <mergeCell ref="C20:E20"/>
    <mergeCell ref="C21:E21"/>
    <mergeCell ref="C22:E22"/>
    <mergeCell ref="C23:E23"/>
    <mergeCell ref="B11:I11"/>
    <mergeCell ref="B13:I13"/>
    <mergeCell ref="C16:E16"/>
    <mergeCell ref="C17:E17"/>
    <mergeCell ref="C18:E18"/>
  </mergeCells>
  <pageMargins left="0.70833333333333304" right="0.70833333333333304" top="0.74791666666666701" bottom="0.74791666666666701" header="0.511811023622047" footer="0.511811023622047"/>
  <pageSetup paperSize="9" scale="64" orientation="portrait" horizontalDpi="300" verticalDpi="3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F44F5-E8B4-4AD6-9E5A-2DFF6E9562F8}">
  <dimension ref="B1:K52"/>
  <sheetViews>
    <sheetView tabSelected="1" view="pageBreakPreview" zoomScaleNormal="100" workbookViewId="0">
      <selection activeCell="F22" sqref="F22"/>
    </sheetView>
  </sheetViews>
  <sheetFormatPr defaultColWidth="8.85546875" defaultRowHeight="15" x14ac:dyDescent="0.25"/>
  <cols>
    <col min="1" max="1" width="6.28515625" style="53" customWidth="1"/>
    <col min="2" max="2" width="4.7109375" style="53" customWidth="1"/>
    <col min="3" max="3" width="35.42578125" style="53" customWidth="1"/>
    <col min="4" max="4" width="11.140625" style="53" customWidth="1"/>
    <col min="5" max="6" width="8.85546875" style="53"/>
    <col min="7" max="7" width="8.5703125" style="53" customWidth="1"/>
    <col min="8" max="8" width="8.85546875" style="53"/>
    <col min="9" max="9" width="7" style="53" customWidth="1"/>
    <col min="10" max="10" width="8.85546875" style="53"/>
    <col min="11" max="11" width="11" style="53" customWidth="1"/>
    <col min="12" max="16384" width="8.85546875" style="53"/>
  </cols>
  <sheetData>
    <row r="1" spans="2:11" ht="15.75" x14ac:dyDescent="0.25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 ht="15.75" x14ac:dyDescent="0.25">
      <c r="B2" s="170" t="s">
        <v>65</v>
      </c>
      <c r="C2" s="170"/>
      <c r="D2" s="170"/>
      <c r="E2" s="170"/>
      <c r="F2" s="170"/>
      <c r="G2" s="170"/>
      <c r="H2" s="170"/>
      <c r="I2" s="170"/>
      <c r="J2" s="170"/>
      <c r="K2" s="170"/>
    </row>
    <row r="3" spans="2:11" ht="15.75" x14ac:dyDescent="0.25">
      <c r="B3" s="10"/>
      <c r="C3" s="15"/>
      <c r="D3" s="168"/>
      <c r="E3" s="168"/>
      <c r="F3" s="168"/>
      <c r="G3" s="168"/>
      <c r="H3" s="130"/>
      <c r="I3" s="130"/>
      <c r="J3" s="130"/>
      <c r="K3" s="59"/>
    </row>
    <row r="4" spans="2:11" ht="30.75" customHeight="1" x14ac:dyDescent="0.3">
      <c r="B4" s="161" t="s">
        <v>182</v>
      </c>
      <c r="C4" s="161"/>
      <c r="D4" s="161"/>
      <c r="E4" s="161"/>
      <c r="F4" s="161"/>
      <c r="G4" s="161"/>
      <c r="H4" s="161"/>
      <c r="I4" s="161"/>
      <c r="J4" s="161"/>
      <c r="K4" s="161"/>
    </row>
    <row r="5" spans="2:11" ht="30" customHeight="1" x14ac:dyDescent="0.25">
      <c r="B5" s="169" t="s">
        <v>193</v>
      </c>
      <c r="C5" s="169"/>
      <c r="D5" s="169"/>
      <c r="E5" s="169"/>
      <c r="F5" s="169"/>
      <c r="G5" s="169"/>
      <c r="H5" s="169"/>
      <c r="I5" s="169"/>
      <c r="J5" s="169"/>
      <c r="K5" s="169"/>
    </row>
    <row r="6" spans="2:11" ht="15" customHeight="1" x14ac:dyDescent="0.25">
      <c r="B6" s="127"/>
      <c r="C6" s="127"/>
      <c r="D6" s="127"/>
      <c r="E6" s="127"/>
      <c r="F6" s="127"/>
      <c r="G6" s="127"/>
      <c r="H6" s="127"/>
      <c r="I6" s="127"/>
      <c r="J6" s="127"/>
      <c r="K6" s="127"/>
    </row>
    <row r="7" spans="2:11" ht="57" x14ac:dyDescent="0.25">
      <c r="B7" s="128" t="s">
        <v>13</v>
      </c>
      <c r="C7" s="128" t="s">
        <v>66</v>
      </c>
      <c r="D7" s="128" t="s">
        <v>67</v>
      </c>
      <c r="E7" s="128" t="s">
        <v>180</v>
      </c>
      <c r="F7" s="129" t="s">
        <v>171</v>
      </c>
      <c r="G7" s="128" t="s">
        <v>69</v>
      </c>
      <c r="H7" s="129" t="s">
        <v>172</v>
      </c>
      <c r="I7" s="128" t="s">
        <v>71</v>
      </c>
      <c r="J7" s="128" t="s">
        <v>179</v>
      </c>
      <c r="K7" s="121" t="s">
        <v>177</v>
      </c>
    </row>
    <row r="8" spans="2:11" ht="39.950000000000003" customHeight="1" x14ac:dyDescent="0.25">
      <c r="B8" s="42">
        <v>1</v>
      </c>
      <c r="C8" s="112" t="s">
        <v>74</v>
      </c>
      <c r="D8" s="113" t="s">
        <v>75</v>
      </c>
      <c r="E8" s="114" t="s">
        <v>76</v>
      </c>
      <c r="F8" s="114" t="s">
        <v>77</v>
      </c>
      <c r="G8" s="114"/>
      <c r="H8" s="114"/>
      <c r="I8" s="114"/>
      <c r="J8" s="118">
        <v>0.15</v>
      </c>
      <c r="K8" s="114"/>
    </row>
    <row r="9" spans="2:11" ht="39.950000000000003" customHeight="1" x14ac:dyDescent="0.25">
      <c r="B9" s="42">
        <v>2</v>
      </c>
      <c r="C9" s="112" t="s">
        <v>78</v>
      </c>
      <c r="D9" s="113" t="s">
        <v>79</v>
      </c>
      <c r="E9" s="114" t="s">
        <v>76</v>
      </c>
      <c r="F9" s="114" t="s">
        <v>77</v>
      </c>
      <c r="G9" s="114"/>
      <c r="H9" s="114"/>
      <c r="I9" s="114"/>
      <c r="J9" s="118">
        <v>0.15</v>
      </c>
      <c r="K9" s="114"/>
    </row>
    <row r="10" spans="2:11" ht="39.950000000000003" customHeight="1" x14ac:dyDescent="0.25">
      <c r="B10" s="42">
        <v>3</v>
      </c>
      <c r="C10" s="75" t="s">
        <v>173</v>
      </c>
      <c r="D10" s="114" t="s">
        <v>165</v>
      </c>
      <c r="E10" s="114" t="s">
        <v>80</v>
      </c>
      <c r="F10" s="114" t="s">
        <v>77</v>
      </c>
      <c r="G10" s="114"/>
      <c r="H10" s="114"/>
      <c r="I10" s="114"/>
      <c r="J10" s="118">
        <v>0.4</v>
      </c>
      <c r="K10" s="114"/>
    </row>
    <row r="11" spans="2:11" ht="39.950000000000003" customHeight="1" x14ac:dyDescent="0.25">
      <c r="B11" s="120"/>
      <c r="C11" s="70" t="s">
        <v>166</v>
      </c>
      <c r="D11" s="114" t="s">
        <v>84</v>
      </c>
      <c r="E11" s="114"/>
      <c r="F11" s="114"/>
      <c r="G11" s="114"/>
      <c r="H11" s="114"/>
      <c r="I11" s="114"/>
      <c r="J11" s="119"/>
      <c r="K11" s="121"/>
    </row>
    <row r="12" spans="2:11" ht="39.950000000000003" customHeight="1" x14ac:dyDescent="0.25">
      <c r="B12" s="120">
        <v>4</v>
      </c>
      <c r="C12" s="112" t="s">
        <v>178</v>
      </c>
      <c r="D12" s="114" t="s">
        <v>167</v>
      </c>
      <c r="E12" s="114" t="s">
        <v>85</v>
      </c>
      <c r="F12" s="114" t="s">
        <v>81</v>
      </c>
      <c r="G12" s="114"/>
      <c r="H12" s="114"/>
      <c r="I12" s="114"/>
      <c r="J12" s="118">
        <v>2</v>
      </c>
      <c r="K12" s="114"/>
    </row>
    <row r="13" spans="2:11" ht="46.5" customHeight="1" x14ac:dyDescent="0.25">
      <c r="B13" s="120">
        <f>B12+1</f>
        <v>5</v>
      </c>
      <c r="C13" s="115" t="s">
        <v>86</v>
      </c>
      <c r="D13" s="114" t="s">
        <v>168</v>
      </c>
      <c r="E13" s="114" t="s">
        <v>85</v>
      </c>
      <c r="F13" s="114" t="s">
        <v>81</v>
      </c>
      <c r="G13" s="114"/>
      <c r="H13" s="114"/>
      <c r="I13" s="114"/>
      <c r="J13" s="118">
        <v>2</v>
      </c>
      <c r="K13" s="114"/>
    </row>
    <row r="14" spans="2:11" ht="45.75" customHeight="1" x14ac:dyDescent="0.25">
      <c r="B14" s="120">
        <f t="shared" ref="B14:B16" si="0">B13+1</f>
        <v>6</v>
      </c>
      <c r="C14" s="75" t="s">
        <v>174</v>
      </c>
      <c r="D14" s="114" t="s">
        <v>165</v>
      </c>
      <c r="E14" s="114" t="s">
        <v>80</v>
      </c>
      <c r="F14" s="114" t="s">
        <v>77</v>
      </c>
      <c r="G14" s="114"/>
      <c r="H14" s="114"/>
      <c r="I14" s="114"/>
      <c r="J14" s="118">
        <v>0.4</v>
      </c>
      <c r="K14" s="114"/>
    </row>
    <row r="15" spans="2:11" ht="51.75" customHeight="1" x14ac:dyDescent="0.25">
      <c r="B15" s="120">
        <f t="shared" si="0"/>
        <v>7</v>
      </c>
      <c r="C15" s="115" t="s">
        <v>181</v>
      </c>
      <c r="D15" s="114" t="s">
        <v>169</v>
      </c>
      <c r="E15" s="116" t="s">
        <v>176</v>
      </c>
      <c r="F15" s="114"/>
      <c r="G15" s="114"/>
      <c r="H15" s="114"/>
      <c r="I15" s="117"/>
      <c r="J15" s="114"/>
      <c r="K15" s="114"/>
    </row>
    <row r="16" spans="2:11" ht="46.5" customHeight="1" x14ac:dyDescent="0.25">
      <c r="B16" s="120">
        <f t="shared" si="0"/>
        <v>8</v>
      </c>
      <c r="C16" s="75" t="s">
        <v>175</v>
      </c>
      <c r="D16" s="114" t="s">
        <v>90</v>
      </c>
      <c r="E16" s="116">
        <v>0.06</v>
      </c>
      <c r="F16" s="114" t="s">
        <v>91</v>
      </c>
      <c r="G16" s="114"/>
      <c r="H16" s="114"/>
      <c r="I16" s="114"/>
      <c r="J16" s="114"/>
      <c r="K16" s="114"/>
    </row>
    <row r="17" spans="2:11" ht="31.5" customHeight="1" x14ac:dyDescent="0.25">
      <c r="B17" s="120"/>
      <c r="C17" s="70" t="s">
        <v>82</v>
      </c>
      <c r="D17" s="114"/>
      <c r="E17" s="116"/>
      <c r="F17" s="114"/>
      <c r="G17" s="114"/>
      <c r="H17" s="114"/>
      <c r="I17" s="114"/>
      <c r="J17" s="114"/>
      <c r="K17" s="114"/>
    </row>
    <row r="18" spans="2:11" ht="31.5" customHeight="1" x14ac:dyDescent="0.25">
      <c r="B18" s="120">
        <v>9</v>
      </c>
      <c r="C18" s="112" t="s">
        <v>198</v>
      </c>
      <c r="D18" s="178" t="s">
        <v>199</v>
      </c>
      <c r="E18" s="179"/>
      <c r="F18" s="180"/>
      <c r="G18" s="114"/>
      <c r="H18" s="121">
        <v>2.11</v>
      </c>
      <c r="I18" s="114"/>
      <c r="J18" s="114"/>
      <c r="K18" s="114"/>
    </row>
    <row r="19" spans="2:11" ht="31.5" customHeight="1" x14ac:dyDescent="0.25">
      <c r="B19" s="120"/>
      <c r="C19" s="112" t="s">
        <v>195</v>
      </c>
      <c r="D19" s="114"/>
      <c r="E19" s="116"/>
      <c r="F19" s="114"/>
      <c r="G19" s="114"/>
      <c r="H19" s="121"/>
      <c r="I19" s="114"/>
      <c r="J19" s="114"/>
      <c r="K19" s="114"/>
    </row>
    <row r="20" spans="2:11" ht="33.75" customHeight="1" x14ac:dyDescent="0.25">
      <c r="B20" s="120">
        <v>10</v>
      </c>
      <c r="C20" s="155" t="s">
        <v>200</v>
      </c>
      <c r="D20" s="178" t="s">
        <v>201</v>
      </c>
      <c r="E20" s="179"/>
      <c r="F20" s="180"/>
      <c r="G20" s="42"/>
      <c r="H20" s="121" t="s">
        <v>192</v>
      </c>
      <c r="I20" s="114"/>
      <c r="J20" s="114"/>
      <c r="K20" s="114"/>
    </row>
    <row r="21" spans="2:11" ht="30" customHeight="1" x14ac:dyDescent="0.25">
      <c r="B21" s="120"/>
      <c r="C21" s="156" t="s">
        <v>170</v>
      </c>
      <c r="D21" s="123"/>
      <c r="E21" s="124"/>
      <c r="F21" s="123"/>
      <c r="G21" s="123"/>
      <c r="H21" s="123"/>
      <c r="I21" s="123"/>
      <c r="J21" s="123"/>
      <c r="K21" s="125"/>
    </row>
    <row r="22" spans="2:11" ht="27.75" customHeight="1" x14ac:dyDescent="0.25">
      <c r="B22" s="120"/>
      <c r="C22" s="155" t="s">
        <v>34</v>
      </c>
      <c r="D22" s="123"/>
      <c r="E22" s="123"/>
      <c r="F22" s="123"/>
      <c r="G22" s="123"/>
      <c r="H22" s="123"/>
      <c r="I22" s="123"/>
      <c r="J22" s="123"/>
      <c r="K22" s="126"/>
    </row>
    <row r="23" spans="2:11" ht="30.75" customHeight="1" x14ac:dyDescent="0.25">
      <c r="B23" s="157"/>
      <c r="C23" s="156" t="s">
        <v>35</v>
      </c>
      <c r="D23" s="122"/>
      <c r="E23" s="122"/>
      <c r="F23" s="122"/>
      <c r="G23" s="122"/>
      <c r="H23" s="122"/>
      <c r="I23" s="122"/>
      <c r="J23" s="122"/>
      <c r="K23" s="125"/>
    </row>
    <row r="24" spans="2:11" ht="30.75" customHeight="1" x14ac:dyDescent="0.25">
      <c r="B24" s="131"/>
      <c r="C24" s="132"/>
      <c r="D24" s="132"/>
      <c r="E24" s="132"/>
      <c r="F24" s="132"/>
      <c r="G24" s="132"/>
      <c r="H24" s="132"/>
      <c r="I24" s="132"/>
      <c r="J24" s="132"/>
      <c r="K24" s="133"/>
    </row>
    <row r="25" spans="2:11" ht="30.75" customHeight="1" x14ac:dyDescent="0.25">
      <c r="B25" s="131"/>
      <c r="C25" s="132"/>
      <c r="D25" s="132"/>
      <c r="E25" s="132"/>
      <c r="F25" s="132"/>
      <c r="G25" s="132"/>
      <c r="H25" s="132"/>
      <c r="I25" s="132"/>
      <c r="J25" s="132"/>
      <c r="K25" s="133"/>
    </row>
    <row r="26" spans="2:11" ht="24.75" customHeight="1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2:11" ht="18.75" x14ac:dyDescent="0.3">
      <c r="B27" s="65"/>
      <c r="C27" s="158" t="s">
        <v>95</v>
      </c>
      <c r="D27" s="159"/>
      <c r="E27" s="159"/>
      <c r="F27" s="159"/>
      <c r="G27" s="65"/>
      <c r="H27" s="65"/>
      <c r="I27" s="65"/>
      <c r="J27" s="65"/>
      <c r="K27" s="65"/>
    </row>
    <row r="28" spans="2:11" ht="18.75" x14ac:dyDescent="0.3">
      <c r="B28" s="8"/>
      <c r="C28" s="158" t="s">
        <v>183</v>
      </c>
      <c r="D28" s="159"/>
      <c r="G28" s="158" t="s">
        <v>96</v>
      </c>
      <c r="H28" s="159"/>
      <c r="I28" s="65"/>
      <c r="K28" s="65"/>
    </row>
    <row r="29" spans="2:11" ht="18.75" x14ac:dyDescent="0.3">
      <c r="B29" s="8"/>
      <c r="C29" s="158"/>
      <c r="D29" s="159"/>
      <c r="G29" s="158"/>
      <c r="H29" s="159"/>
      <c r="I29" s="65"/>
      <c r="K29" s="65"/>
    </row>
    <row r="30" spans="2:11" ht="18.75" x14ac:dyDescent="0.3">
      <c r="B30" s="8"/>
      <c r="C30" s="159"/>
      <c r="D30" s="159"/>
      <c r="G30" s="159"/>
      <c r="H30" s="159"/>
      <c r="I30" s="65"/>
      <c r="K30" s="65"/>
    </row>
    <row r="31" spans="2:11" ht="18.75" x14ac:dyDescent="0.3">
      <c r="B31" s="8"/>
      <c r="C31" s="159" t="s">
        <v>97</v>
      </c>
      <c r="D31" s="159"/>
      <c r="G31" s="159" t="s">
        <v>98</v>
      </c>
      <c r="H31" s="159"/>
      <c r="I31" s="8"/>
      <c r="K31" s="65"/>
    </row>
    <row r="32" spans="2:11" ht="15.75" x14ac:dyDescent="0.25">
      <c r="B32" s="8"/>
      <c r="C32" s="8"/>
      <c r="D32" s="8"/>
      <c r="E32" s="8"/>
      <c r="F32" s="8"/>
      <c r="G32" s="8"/>
      <c r="H32" s="58"/>
      <c r="I32" s="58"/>
    </row>
    <row r="33" spans="2:9" ht="15.75" x14ac:dyDescent="0.25">
      <c r="B33" s="8"/>
      <c r="C33" s="8"/>
      <c r="D33" s="8"/>
      <c r="E33" s="8"/>
      <c r="F33" s="8"/>
      <c r="G33" s="8"/>
      <c r="H33" s="58"/>
      <c r="I33" s="58"/>
    </row>
    <row r="34" spans="2:9" ht="15.75" x14ac:dyDescent="0.25">
      <c r="B34" s="8"/>
      <c r="C34" s="8"/>
      <c r="D34" s="8"/>
      <c r="E34" s="8"/>
      <c r="F34" s="8"/>
      <c r="G34" s="8"/>
      <c r="H34" s="58"/>
      <c r="I34" s="58"/>
    </row>
    <row r="35" spans="2:9" ht="30" customHeight="1" x14ac:dyDescent="0.25">
      <c r="B35" s="8"/>
      <c r="C35" s="8"/>
      <c r="D35" s="8"/>
      <c r="E35" s="169"/>
      <c r="F35" s="169"/>
      <c r="G35" s="169"/>
      <c r="H35" s="169"/>
      <c r="I35" s="169"/>
    </row>
    <row r="36" spans="2:9" ht="27" customHeight="1" x14ac:dyDescent="0.25">
      <c r="B36" s="8"/>
      <c r="C36" s="59"/>
      <c r="D36" s="59"/>
      <c r="E36" s="59"/>
      <c r="F36" s="59"/>
      <c r="G36" s="59"/>
      <c r="H36" s="61"/>
      <c r="I36" s="61"/>
    </row>
    <row r="37" spans="2:9" ht="15.75" x14ac:dyDescent="0.25">
      <c r="B37" s="8"/>
      <c r="D37" s="8"/>
      <c r="E37" s="8"/>
      <c r="F37" s="8"/>
      <c r="G37" s="8"/>
      <c r="H37" s="58"/>
      <c r="I37" s="58"/>
    </row>
    <row r="38" spans="2:9" ht="15.75" x14ac:dyDescent="0.25">
      <c r="B38" s="8"/>
      <c r="C38" s="62"/>
      <c r="D38" s="8"/>
      <c r="E38" s="8"/>
      <c r="F38" s="8"/>
      <c r="G38" s="8"/>
      <c r="H38" s="58"/>
      <c r="I38" s="58"/>
    </row>
    <row r="39" spans="2:9" ht="15.75" x14ac:dyDescent="0.25">
      <c r="B39" s="8"/>
      <c r="C39" s="63"/>
      <c r="D39" s="63"/>
      <c r="E39" s="63"/>
      <c r="F39" s="63"/>
      <c r="G39" s="63"/>
      <c r="H39" s="63"/>
      <c r="I39" s="63"/>
    </row>
    <row r="40" spans="2:9" ht="15.75" x14ac:dyDescent="0.25">
      <c r="B40" s="8"/>
      <c r="C40" s="8"/>
      <c r="E40" s="8"/>
      <c r="G40" s="8"/>
      <c r="H40" s="8"/>
      <c r="I40" s="8"/>
    </row>
    <row r="41" spans="2:9" ht="15.75" x14ac:dyDescent="0.25">
      <c r="B41" s="8"/>
      <c r="C41" s="63"/>
      <c r="E41" s="63"/>
      <c r="G41" s="63"/>
      <c r="H41" s="63"/>
      <c r="I41" s="63"/>
    </row>
    <row r="42" spans="2:9" ht="15.75" x14ac:dyDescent="0.25">
      <c r="B42" s="8"/>
      <c r="C42" s="8"/>
      <c r="E42" s="8"/>
      <c r="G42" s="8"/>
      <c r="H42" s="8"/>
      <c r="I42" s="8"/>
    </row>
    <row r="43" spans="2:9" ht="15.75" x14ac:dyDescent="0.25">
      <c r="B43" s="8"/>
      <c r="C43" s="8"/>
      <c r="E43" s="8"/>
      <c r="G43" s="8"/>
      <c r="H43" s="58"/>
      <c r="I43" s="58"/>
    </row>
    <row r="44" spans="2:9" ht="15.75" x14ac:dyDescent="0.25">
      <c r="B44" s="8"/>
      <c r="C44" s="8"/>
      <c r="E44" s="8"/>
      <c r="G44" s="8"/>
      <c r="H44" s="58"/>
      <c r="I44" s="58"/>
    </row>
    <row r="45" spans="2:9" ht="15.75" x14ac:dyDescent="0.25">
      <c r="B45" s="64"/>
      <c r="C45" s="8"/>
      <c r="E45" s="8"/>
      <c r="G45" s="8"/>
      <c r="H45" s="58"/>
      <c r="I45" s="58"/>
    </row>
    <row r="46" spans="2:9" ht="15.75" x14ac:dyDescent="0.25">
      <c r="B46" s="65"/>
      <c r="C46" s="8"/>
      <c r="E46" s="8"/>
      <c r="G46" s="8"/>
      <c r="H46" s="58"/>
      <c r="I46" s="66"/>
    </row>
    <row r="47" spans="2:9" ht="15.75" x14ac:dyDescent="0.25">
      <c r="B47" s="65"/>
      <c r="C47" s="8"/>
      <c r="E47" s="8"/>
      <c r="G47" s="8"/>
      <c r="H47" s="58"/>
      <c r="I47" s="66"/>
    </row>
    <row r="48" spans="2:9" ht="15.75" x14ac:dyDescent="0.25">
      <c r="B48" s="65"/>
      <c r="C48" s="8"/>
      <c r="E48" s="8"/>
      <c r="G48" s="8"/>
      <c r="H48" s="58"/>
      <c r="I48" s="66"/>
    </row>
    <row r="49" spans="2:9" ht="15.75" x14ac:dyDescent="0.25">
      <c r="B49" s="65"/>
      <c r="C49" s="8"/>
      <c r="E49" s="8"/>
      <c r="G49" s="8"/>
      <c r="H49" s="58"/>
      <c r="I49" s="66"/>
    </row>
    <row r="50" spans="2:9" ht="15.75" x14ac:dyDescent="0.25">
      <c r="C50" s="8"/>
      <c r="E50" s="8"/>
      <c r="G50" s="8"/>
      <c r="H50" s="58"/>
      <c r="I50" s="55"/>
    </row>
    <row r="51" spans="2:9" ht="15.75" x14ac:dyDescent="0.25">
      <c r="C51" s="65"/>
      <c r="E51" s="65"/>
      <c r="G51" s="65"/>
      <c r="H51" s="66"/>
    </row>
    <row r="52" spans="2:9" ht="15.75" x14ac:dyDescent="0.25">
      <c r="C52" s="8"/>
      <c r="E52" s="8"/>
      <c r="G52" s="8"/>
      <c r="H52" s="55"/>
    </row>
  </sheetData>
  <mergeCells count="7">
    <mergeCell ref="D3:G3"/>
    <mergeCell ref="E35:I35"/>
    <mergeCell ref="B2:K2"/>
    <mergeCell ref="B4:K4"/>
    <mergeCell ref="B5:K5"/>
    <mergeCell ref="D18:F18"/>
    <mergeCell ref="D20:F20"/>
  </mergeCells>
  <pageMargins left="0.7" right="0.7" top="0.75" bottom="0.75" header="0.511811023622047" footer="0.511811023622047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8C458-17EA-49B7-A7B7-073512CD4F3D}">
  <dimension ref="A1:J30"/>
  <sheetViews>
    <sheetView topLeftCell="A9" zoomScale="85" zoomScaleNormal="85" workbookViewId="0">
      <selection activeCell="A16" sqref="A16:B16"/>
    </sheetView>
  </sheetViews>
  <sheetFormatPr defaultRowHeight="15" x14ac:dyDescent="0.25"/>
  <cols>
    <col min="1" max="1" width="10.5703125" customWidth="1"/>
    <col min="2" max="2" width="29.28515625" customWidth="1"/>
    <col min="3" max="3" width="12.42578125" customWidth="1"/>
    <col min="7" max="7" width="9.140625" customWidth="1"/>
    <col min="10" max="10" width="12.7109375" customWidth="1"/>
  </cols>
  <sheetData>
    <row r="1" spans="1:10" ht="15.75" x14ac:dyDescent="0.25">
      <c r="A1" s="8"/>
      <c r="B1" s="171" t="s">
        <v>65</v>
      </c>
      <c r="C1" s="171"/>
      <c r="D1" s="171"/>
      <c r="E1" s="171"/>
      <c r="F1" s="171"/>
      <c r="G1" s="9"/>
      <c r="H1" s="9"/>
    </row>
    <row r="2" spans="1:10" ht="18.75" x14ac:dyDescent="0.3">
      <c r="A2" s="11"/>
      <c r="B2" s="134"/>
      <c r="C2" s="161"/>
      <c r="D2" s="161"/>
      <c r="E2" s="161"/>
      <c r="F2" s="161"/>
      <c r="G2" s="12"/>
      <c r="H2" s="12"/>
      <c r="I2" s="12"/>
      <c r="J2" s="13"/>
    </row>
    <row r="3" spans="1:10" ht="15.75" customHeight="1" x14ac:dyDescent="0.25">
      <c r="A3" s="168" t="s">
        <v>197</v>
      </c>
      <c r="B3" s="168"/>
      <c r="C3" s="168"/>
      <c r="D3" s="168"/>
      <c r="E3" s="168"/>
      <c r="F3" s="168"/>
      <c r="G3" s="168"/>
      <c r="H3" s="168"/>
      <c r="I3" s="168"/>
      <c r="J3" s="168"/>
    </row>
    <row r="4" spans="1:10" ht="16.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42.75" thickBot="1" x14ac:dyDescent="0.3">
      <c r="A5" s="17" t="s">
        <v>13</v>
      </c>
      <c r="B5" s="135" t="s">
        <v>66</v>
      </c>
      <c r="C5" s="67" t="s">
        <v>67</v>
      </c>
      <c r="D5" s="18" t="s">
        <v>15</v>
      </c>
      <c r="E5" s="68" t="s">
        <v>171</v>
      </c>
      <c r="F5" s="68" t="s">
        <v>69</v>
      </c>
      <c r="G5" s="68" t="s">
        <v>70</v>
      </c>
      <c r="H5" s="68" t="s">
        <v>71</v>
      </c>
      <c r="I5" s="18" t="s">
        <v>16</v>
      </c>
      <c r="J5" s="20" t="s">
        <v>73</v>
      </c>
    </row>
    <row r="6" spans="1:10" ht="50.1" customHeight="1" thickBot="1" x14ac:dyDescent="0.3">
      <c r="A6" s="136">
        <v>1</v>
      </c>
      <c r="B6" s="137" t="s">
        <v>74</v>
      </c>
      <c r="C6" s="138" t="s">
        <v>75</v>
      </c>
      <c r="D6" s="69" t="s">
        <v>76</v>
      </c>
      <c r="E6" s="22" t="s">
        <v>77</v>
      </c>
      <c r="F6" s="22">
        <v>924</v>
      </c>
      <c r="G6" s="22">
        <v>1</v>
      </c>
      <c r="H6" s="22">
        <v>1</v>
      </c>
      <c r="I6" s="139">
        <v>0.15</v>
      </c>
      <c r="J6" s="25">
        <f>F6*H6*I6</f>
        <v>138.6</v>
      </c>
    </row>
    <row r="7" spans="1:10" ht="50.1" customHeight="1" thickBot="1" x14ac:dyDescent="0.3">
      <c r="A7" s="136">
        <v>2</v>
      </c>
      <c r="B7" s="137" t="s">
        <v>78</v>
      </c>
      <c r="C7" s="138" t="s">
        <v>79</v>
      </c>
      <c r="D7" s="69" t="s">
        <v>76</v>
      </c>
      <c r="E7" s="22" t="s">
        <v>77</v>
      </c>
      <c r="F7" s="22">
        <v>380</v>
      </c>
      <c r="G7" s="22">
        <v>1</v>
      </c>
      <c r="H7" s="22">
        <v>1</v>
      </c>
      <c r="I7" s="139">
        <v>0.15</v>
      </c>
      <c r="J7" s="25">
        <f>F7*H7*I7</f>
        <v>57</v>
      </c>
    </row>
    <row r="8" spans="1:10" ht="50.1" customHeight="1" x14ac:dyDescent="0.25">
      <c r="A8" s="136">
        <v>3</v>
      </c>
      <c r="B8" s="74" t="s">
        <v>173</v>
      </c>
      <c r="C8" s="83" t="s">
        <v>184</v>
      </c>
      <c r="D8" s="140" t="s">
        <v>80</v>
      </c>
      <c r="E8" s="141" t="s">
        <v>77</v>
      </c>
      <c r="F8" s="22">
        <v>2824</v>
      </c>
      <c r="G8" s="22">
        <v>1.4</v>
      </c>
      <c r="H8" s="22">
        <v>1.4</v>
      </c>
      <c r="I8" s="139">
        <v>0.4</v>
      </c>
      <c r="J8" s="25">
        <f>F8*H8*I8</f>
        <v>1581.44</v>
      </c>
    </row>
    <row r="9" spans="1:10" ht="50.1" customHeight="1" x14ac:dyDescent="0.25">
      <c r="A9" s="21"/>
      <c r="B9" s="70" t="s">
        <v>83</v>
      </c>
      <c r="C9" s="24" t="s">
        <v>84</v>
      </c>
      <c r="D9" s="69"/>
      <c r="E9" s="22"/>
      <c r="F9" s="22"/>
      <c r="G9" s="22"/>
      <c r="H9" s="22">
        <v>0.85</v>
      </c>
      <c r="I9" s="142"/>
      <c r="J9" s="72">
        <f>(J6+J7+J8)*H9</f>
        <v>1510.4839999999999</v>
      </c>
    </row>
    <row r="10" spans="1:10" ht="50.1" customHeight="1" x14ac:dyDescent="0.25">
      <c r="A10" s="21">
        <v>4</v>
      </c>
      <c r="B10" s="3" t="s">
        <v>185</v>
      </c>
      <c r="C10" s="24" t="s">
        <v>186</v>
      </c>
      <c r="D10" s="69" t="s">
        <v>85</v>
      </c>
      <c r="E10" s="22" t="s">
        <v>81</v>
      </c>
      <c r="F10" s="22">
        <v>82</v>
      </c>
      <c r="G10" s="22"/>
      <c r="H10" s="22">
        <v>1</v>
      </c>
      <c r="I10" s="139">
        <v>2</v>
      </c>
      <c r="J10" s="25">
        <f>F10*H10*I10</f>
        <v>164</v>
      </c>
    </row>
    <row r="11" spans="1:10" ht="50.1" customHeight="1" x14ac:dyDescent="0.25">
      <c r="A11" s="73">
        <v>5</v>
      </c>
      <c r="B11" s="74" t="s">
        <v>86</v>
      </c>
      <c r="C11" s="24" t="s">
        <v>87</v>
      </c>
      <c r="D11" s="22" t="s">
        <v>85</v>
      </c>
      <c r="E11" s="22" t="s">
        <v>81</v>
      </c>
      <c r="F11" s="22">
        <v>82</v>
      </c>
      <c r="G11" s="22">
        <v>1.75</v>
      </c>
      <c r="H11" s="22">
        <v>1.75</v>
      </c>
      <c r="I11" s="139">
        <v>2</v>
      </c>
      <c r="J11" s="25">
        <f>F11*H11*I11</f>
        <v>287</v>
      </c>
    </row>
    <row r="12" spans="1:10" ht="50.1" customHeight="1" x14ac:dyDescent="0.25">
      <c r="A12" s="73">
        <v>6</v>
      </c>
      <c r="B12" s="74" t="s">
        <v>174</v>
      </c>
      <c r="C12" s="83" t="s">
        <v>184</v>
      </c>
      <c r="D12" s="140" t="s">
        <v>80</v>
      </c>
      <c r="E12" s="141" t="s">
        <v>77</v>
      </c>
      <c r="F12" s="22">
        <v>1078</v>
      </c>
      <c r="G12" s="22">
        <v>1.4</v>
      </c>
      <c r="H12" s="22">
        <v>1.4</v>
      </c>
      <c r="I12" s="139">
        <v>0.4</v>
      </c>
      <c r="J12" s="25">
        <f>F12*I12*H12</f>
        <v>603.68000000000006</v>
      </c>
    </row>
    <row r="13" spans="1:10" ht="50.1" customHeight="1" x14ac:dyDescent="0.25">
      <c r="A13" s="21">
        <v>7</v>
      </c>
      <c r="B13" s="75" t="s">
        <v>88</v>
      </c>
      <c r="C13" s="24" t="s">
        <v>187</v>
      </c>
      <c r="D13" s="76">
        <v>0.107</v>
      </c>
      <c r="E13" s="22"/>
      <c r="F13" s="22"/>
      <c r="G13" s="22"/>
      <c r="H13" s="77">
        <v>0.107</v>
      </c>
      <c r="I13" s="24">
        <f>J9</f>
        <v>1510.4839999999999</v>
      </c>
      <c r="J13" s="25">
        <f>H13*I13</f>
        <v>161.62178799999998</v>
      </c>
    </row>
    <row r="14" spans="1:10" ht="50.1" customHeight="1" x14ac:dyDescent="0.25">
      <c r="A14" s="21">
        <v>8</v>
      </c>
      <c r="B14" s="75" t="s">
        <v>89</v>
      </c>
      <c r="C14" s="24" t="s">
        <v>90</v>
      </c>
      <c r="D14" s="76">
        <v>0.06</v>
      </c>
      <c r="E14" s="22" t="s">
        <v>91</v>
      </c>
      <c r="F14" s="22"/>
      <c r="G14" s="22">
        <v>2.5</v>
      </c>
      <c r="H14" s="22">
        <v>0.15</v>
      </c>
      <c r="I14" s="24">
        <f>J9+J13</f>
        <v>1672.1057879999998</v>
      </c>
      <c r="J14" s="25">
        <f>I14*H14</f>
        <v>250.81586819999995</v>
      </c>
    </row>
    <row r="15" spans="1:10" ht="42.75" customHeight="1" thickBot="1" x14ac:dyDescent="0.3">
      <c r="A15" s="21"/>
      <c r="B15" s="78" t="s">
        <v>82</v>
      </c>
      <c r="C15" s="42"/>
      <c r="D15" s="76"/>
      <c r="E15" s="42"/>
      <c r="F15" s="42"/>
      <c r="G15" s="42"/>
      <c r="H15" s="42"/>
      <c r="I15" s="24"/>
      <c r="J15" s="79">
        <f>J9+J10+J11+J13+J14+J12</f>
        <v>2977.6016561999995</v>
      </c>
    </row>
    <row r="16" spans="1:10" ht="50.1" customHeight="1" thickBot="1" x14ac:dyDescent="0.3">
      <c r="A16" s="85">
        <v>9</v>
      </c>
      <c r="B16" s="143" t="s">
        <v>189</v>
      </c>
      <c r="C16" s="86"/>
      <c r="D16" s="87"/>
      <c r="E16" s="86"/>
      <c r="F16" s="86"/>
      <c r="G16" s="144">
        <v>2.11</v>
      </c>
      <c r="H16" s="86"/>
      <c r="I16" s="86"/>
      <c r="J16" s="88"/>
    </row>
    <row r="17" spans="1:10" ht="50.1" customHeight="1" thickBot="1" x14ac:dyDescent="0.3">
      <c r="A17" s="85"/>
      <c r="B17" s="143" t="s">
        <v>194</v>
      </c>
      <c r="C17" s="86"/>
      <c r="D17" s="87"/>
      <c r="E17" s="86"/>
      <c r="F17" s="86"/>
      <c r="G17" s="144"/>
      <c r="H17" s="86"/>
      <c r="I17" s="86"/>
      <c r="J17" s="88">
        <f>J15*G16</f>
        <v>6282.7394945819988</v>
      </c>
    </row>
    <row r="18" spans="1:10" ht="50.1" customHeight="1" x14ac:dyDescent="0.25">
      <c r="A18" s="85">
        <v>11</v>
      </c>
      <c r="B18" s="145" t="s">
        <v>190</v>
      </c>
      <c r="C18" s="86"/>
      <c r="D18" s="87"/>
      <c r="E18" s="86"/>
      <c r="F18" s="86"/>
      <c r="G18" s="144" t="s">
        <v>191</v>
      </c>
      <c r="H18" s="86"/>
      <c r="I18" s="86"/>
      <c r="J18" s="88"/>
    </row>
    <row r="19" spans="1:10" ht="50.1" customHeight="1" x14ac:dyDescent="0.25">
      <c r="A19" s="147"/>
      <c r="B19" s="148" t="s">
        <v>196</v>
      </c>
      <c r="C19" s="149"/>
      <c r="D19" s="150"/>
      <c r="E19" s="149"/>
      <c r="F19" s="149"/>
      <c r="G19" s="151"/>
      <c r="H19" s="149"/>
      <c r="I19" s="149"/>
      <c r="J19" s="152">
        <f>J17*1</f>
        <v>6282.7394945819988</v>
      </c>
    </row>
    <row r="20" spans="1:10" ht="50.1" customHeight="1" x14ac:dyDescent="0.25">
      <c r="A20" s="21"/>
      <c r="B20" s="146" t="s">
        <v>34</v>
      </c>
      <c r="C20" s="89"/>
      <c r="D20" s="89"/>
      <c r="E20" s="89"/>
      <c r="F20" s="89"/>
      <c r="G20" s="89"/>
      <c r="H20" s="89"/>
      <c r="I20" s="89"/>
      <c r="J20" s="90">
        <f>J19*0.2</f>
        <v>1256.5478989163998</v>
      </c>
    </row>
    <row r="21" spans="1:10" ht="50.1" customHeight="1" thickBot="1" x14ac:dyDescent="0.3">
      <c r="A21" s="154"/>
      <c r="B21" s="153" t="s">
        <v>35</v>
      </c>
      <c r="C21" s="93"/>
      <c r="D21" s="93"/>
      <c r="E21" s="94"/>
      <c r="F21" s="94"/>
      <c r="G21" s="94"/>
      <c r="H21" s="94"/>
      <c r="I21" s="94"/>
      <c r="J21" s="95">
        <f>J19+J20</f>
        <v>7539.2873934983982</v>
      </c>
    </row>
    <row r="22" spans="1:10" ht="15.75" x14ac:dyDescent="0.25">
      <c r="A22" s="9"/>
      <c r="B22" s="8"/>
      <c r="C22" s="8"/>
      <c r="D22" s="8"/>
      <c r="E22" s="8"/>
      <c r="F22" s="8"/>
      <c r="G22" s="8"/>
      <c r="H22" s="8"/>
      <c r="I22" s="8"/>
      <c r="J22" s="8"/>
    </row>
    <row r="23" spans="1:10" ht="15.75" x14ac:dyDescent="0.25">
      <c r="B23" s="10" t="s">
        <v>95</v>
      </c>
      <c r="C23" s="8"/>
      <c r="D23" s="8"/>
      <c r="E23" s="8"/>
    </row>
    <row r="24" spans="1:10" ht="15.75" x14ac:dyDescent="0.25">
      <c r="A24" s="9"/>
      <c r="B24" s="10" t="s">
        <v>188</v>
      </c>
      <c r="C24" s="8"/>
      <c r="D24" s="10" t="s">
        <v>96</v>
      </c>
      <c r="E24" s="8"/>
      <c r="F24" s="53"/>
      <c r="G24" s="54"/>
      <c r="H24" s="55"/>
    </row>
    <row r="25" spans="1:10" ht="15.75" x14ac:dyDescent="0.25">
      <c r="A25" s="9"/>
      <c r="B25" s="8"/>
      <c r="C25" s="8"/>
      <c r="D25" s="8"/>
      <c r="E25" s="8"/>
      <c r="F25" s="53"/>
      <c r="G25" s="57"/>
      <c r="H25" s="55"/>
    </row>
    <row r="26" spans="1:10" ht="15.75" x14ac:dyDescent="0.25">
      <c r="A26" s="9"/>
      <c r="B26" s="8" t="s">
        <v>97</v>
      </c>
      <c r="C26" s="8"/>
      <c r="D26" s="8" t="s">
        <v>98</v>
      </c>
      <c r="E26" s="8"/>
      <c r="F26" s="8"/>
      <c r="G26" s="58"/>
      <c r="H26" s="58"/>
    </row>
    <row r="27" spans="1:10" ht="15.75" x14ac:dyDescent="0.25">
      <c r="A27" s="9"/>
      <c r="B27" s="8"/>
      <c r="C27" s="8"/>
      <c r="D27" s="8"/>
      <c r="E27" s="8"/>
      <c r="F27" s="8"/>
      <c r="G27" s="58"/>
      <c r="H27" s="58"/>
    </row>
    <row r="28" spans="1:10" ht="15.75" x14ac:dyDescent="0.25">
      <c r="A28" s="9"/>
      <c r="B28" s="8"/>
      <c r="C28" s="8"/>
      <c r="D28" s="8"/>
      <c r="E28" s="8"/>
      <c r="F28" s="8"/>
      <c r="G28" s="58"/>
      <c r="H28" s="58"/>
    </row>
    <row r="29" spans="1:10" ht="15.75" x14ac:dyDescent="0.25">
      <c r="A29" s="9"/>
      <c r="B29" s="8"/>
      <c r="C29" s="8"/>
      <c r="D29" s="8"/>
      <c r="E29" s="8"/>
      <c r="F29" s="8"/>
      <c r="G29" s="58"/>
      <c r="H29" s="58"/>
    </row>
    <row r="30" spans="1:10" ht="15.75" x14ac:dyDescent="0.25">
      <c r="A30" s="9"/>
      <c r="B30" s="8"/>
      <c r="C30" s="8"/>
      <c r="D30" s="169"/>
      <c r="E30" s="169"/>
      <c r="F30" s="169"/>
      <c r="G30" s="169"/>
      <c r="H30" s="169"/>
    </row>
  </sheetData>
  <mergeCells count="4">
    <mergeCell ref="B1:F1"/>
    <mergeCell ref="C2:F2"/>
    <mergeCell ref="D30:H30"/>
    <mergeCell ref="A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M59"/>
  <sheetViews>
    <sheetView view="pageBreakPreview" topLeftCell="A13" zoomScaleNormal="100" workbookViewId="0">
      <selection activeCell="A42" sqref="A42"/>
    </sheetView>
  </sheetViews>
  <sheetFormatPr defaultColWidth="8.85546875" defaultRowHeight="15" x14ac:dyDescent="0.25"/>
  <cols>
    <col min="1" max="1" width="3.28515625" customWidth="1"/>
    <col min="2" max="2" width="3.5703125" customWidth="1"/>
    <col min="3" max="3" width="6" customWidth="1"/>
    <col min="4" max="4" width="35.7109375" customWidth="1"/>
    <col min="5" max="5" width="11.140625" customWidth="1"/>
    <col min="6" max="6" width="7.7109375" customWidth="1"/>
    <col min="7" max="7" width="6.85546875" customWidth="1"/>
    <col min="8" max="8" width="7.42578125" customWidth="1"/>
    <col min="9" max="9" width="6.5703125" customWidth="1"/>
    <col min="10" max="10" width="7.28515625" customWidth="1"/>
    <col min="11" max="11" width="9.7109375" customWidth="1"/>
    <col min="12" max="12" width="14.140625" customWidth="1"/>
  </cols>
  <sheetData>
    <row r="1" spans="3:13" ht="11.25" customHeight="1" x14ac:dyDescent="0.25"/>
    <row r="4" spans="3:13" ht="15.75" x14ac:dyDescent="0.25">
      <c r="C4" s="7" t="s">
        <v>99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3:13" ht="19.5" customHeight="1" x14ac:dyDescent="0.25">
      <c r="C5" s="7" t="s">
        <v>100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3:13" ht="15.75" x14ac:dyDescent="0.25">
      <c r="C6" s="8" t="s">
        <v>101</v>
      </c>
      <c r="D6" s="8"/>
      <c r="E6" s="8"/>
      <c r="F6" s="9"/>
      <c r="G6" s="9"/>
      <c r="H6" s="9"/>
      <c r="I6" s="9"/>
      <c r="J6" s="9"/>
      <c r="M6" s="7"/>
    </row>
    <row r="7" spans="3:13" ht="15.75" x14ac:dyDescent="0.25">
      <c r="C7" s="11" t="s">
        <v>102</v>
      </c>
      <c r="D7" s="12"/>
      <c r="E7" s="12"/>
      <c r="F7" s="12"/>
      <c r="G7" s="12"/>
      <c r="H7" s="12"/>
      <c r="I7" s="12"/>
      <c r="J7" s="12"/>
      <c r="K7" s="12"/>
      <c r="L7" s="13"/>
      <c r="M7" s="7"/>
    </row>
    <row r="8" spans="3:13" ht="19.5" customHeight="1" x14ac:dyDescent="0.25">
      <c r="C8" s="11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3:13" ht="22.5" x14ac:dyDescent="0.25">
      <c r="C9" s="172" t="s">
        <v>103</v>
      </c>
      <c r="D9" s="172"/>
      <c r="E9" s="172"/>
      <c r="F9" s="172"/>
      <c r="G9" s="172"/>
      <c r="H9" s="172"/>
      <c r="I9" s="172"/>
      <c r="J9" s="172"/>
      <c r="K9" s="172"/>
      <c r="L9" s="172"/>
      <c r="M9" s="14"/>
    </row>
    <row r="10" spans="3:13" ht="11.25" customHeight="1" x14ac:dyDescent="0.25"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3:13" ht="6.75" customHeight="1" x14ac:dyDescent="0.3"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5"/>
    </row>
    <row r="12" spans="3:13" ht="18.75" x14ac:dyDescent="0.25">
      <c r="C12" s="174" t="s">
        <v>104</v>
      </c>
      <c r="D12" s="174"/>
      <c r="E12" s="174"/>
      <c r="F12" s="174"/>
      <c r="G12" s="174"/>
      <c r="H12" s="174"/>
      <c r="I12" s="174"/>
      <c r="J12" s="174"/>
      <c r="K12" s="174"/>
      <c r="L12" s="174"/>
      <c r="M12" s="2"/>
    </row>
    <row r="13" spans="3:13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3:13" ht="15.75" customHeight="1" x14ac:dyDescent="0.25">
      <c r="C14" s="175" t="s">
        <v>105</v>
      </c>
      <c r="D14" s="175"/>
      <c r="E14" s="175"/>
      <c r="F14" s="2"/>
      <c r="G14" s="2"/>
      <c r="H14" s="2"/>
      <c r="I14" s="2"/>
      <c r="J14" s="2"/>
      <c r="K14" s="2"/>
      <c r="L14" s="2"/>
      <c r="M14" s="2"/>
    </row>
    <row r="15" spans="3:13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3:13" ht="42" customHeight="1" x14ac:dyDescent="0.25">
      <c r="C16" s="17" t="s">
        <v>13</v>
      </c>
      <c r="D16" s="67" t="s">
        <v>66</v>
      </c>
      <c r="E16" s="67" t="s">
        <v>67</v>
      </c>
      <c r="F16" s="18" t="s">
        <v>15</v>
      </c>
      <c r="G16" s="68" t="s">
        <v>68</v>
      </c>
      <c r="H16" s="68" t="s">
        <v>69</v>
      </c>
      <c r="I16" s="96" t="s">
        <v>70</v>
      </c>
      <c r="J16" s="68" t="s">
        <v>71</v>
      </c>
      <c r="K16" s="18" t="s">
        <v>72</v>
      </c>
      <c r="L16" s="20" t="s">
        <v>73</v>
      </c>
      <c r="M16" s="2"/>
    </row>
    <row r="17" spans="3:13" ht="15.75" x14ac:dyDescent="0.25">
      <c r="C17" s="97"/>
      <c r="D17" s="4"/>
      <c r="E17" s="4"/>
      <c r="F17" s="98"/>
      <c r="G17" s="98"/>
      <c r="H17" s="98"/>
      <c r="I17" s="98"/>
      <c r="J17" s="98"/>
      <c r="K17" s="4"/>
      <c r="L17" s="99"/>
      <c r="M17" s="2"/>
    </row>
    <row r="18" spans="3:13" ht="47.25" customHeight="1" x14ac:dyDescent="0.25">
      <c r="C18" s="21">
        <v>1</v>
      </c>
      <c r="D18" s="3" t="s">
        <v>106</v>
      </c>
      <c r="E18" s="24" t="s">
        <v>107</v>
      </c>
      <c r="F18" s="69" t="s">
        <v>20</v>
      </c>
      <c r="G18" s="22" t="s">
        <v>81</v>
      </c>
      <c r="H18" s="22">
        <v>60</v>
      </c>
      <c r="I18" s="22">
        <v>1.25</v>
      </c>
      <c r="J18" s="22">
        <v>1.25</v>
      </c>
      <c r="K18" s="23">
        <v>20</v>
      </c>
      <c r="L18" s="25">
        <f>J18*K18*H18</f>
        <v>1500</v>
      </c>
      <c r="M18" s="26"/>
    </row>
    <row r="19" spans="3:13" ht="39" customHeight="1" x14ac:dyDescent="0.25">
      <c r="C19" s="21">
        <f>C18+1</f>
        <v>2</v>
      </c>
      <c r="D19" s="3" t="s">
        <v>108</v>
      </c>
      <c r="E19" s="24" t="s">
        <v>109</v>
      </c>
      <c r="F19" s="69" t="s">
        <v>20</v>
      </c>
      <c r="G19" s="22" t="s">
        <v>81</v>
      </c>
      <c r="H19" s="22">
        <v>45</v>
      </c>
      <c r="I19" s="22">
        <v>1.25</v>
      </c>
      <c r="J19" s="22">
        <v>1.25</v>
      </c>
      <c r="K19" s="23">
        <v>20</v>
      </c>
      <c r="L19" s="25">
        <f>J19*K19*H19</f>
        <v>1125</v>
      </c>
      <c r="M19" s="26"/>
    </row>
    <row r="20" spans="3:13" ht="53.25" customHeight="1" x14ac:dyDescent="0.25">
      <c r="C20" s="21">
        <f>C19+1</f>
        <v>3</v>
      </c>
      <c r="D20" s="3" t="s">
        <v>110</v>
      </c>
      <c r="E20" s="24" t="s">
        <v>111</v>
      </c>
      <c r="F20" s="69" t="s">
        <v>20</v>
      </c>
      <c r="G20" s="22" t="s">
        <v>77</v>
      </c>
      <c r="H20" s="22">
        <v>25</v>
      </c>
      <c r="I20" s="22"/>
      <c r="J20" s="22">
        <v>1</v>
      </c>
      <c r="K20" s="23">
        <v>6</v>
      </c>
      <c r="L20" s="25">
        <f>J20*K20*H20</f>
        <v>150</v>
      </c>
      <c r="M20" s="26"/>
    </row>
    <row r="21" spans="3:13" ht="28.5" customHeight="1" x14ac:dyDescent="0.25">
      <c r="C21" s="21"/>
      <c r="D21" s="3" t="s">
        <v>82</v>
      </c>
      <c r="E21" s="24"/>
      <c r="F21" s="69"/>
      <c r="G21" s="22"/>
      <c r="H21" s="22"/>
      <c r="I21" s="22"/>
      <c r="J21" s="22"/>
      <c r="K21" s="23"/>
      <c r="L21" s="25">
        <f>SUM(L18:L20)</f>
        <v>2775</v>
      </c>
      <c r="M21" s="26"/>
    </row>
    <row r="22" spans="3:13" ht="35.25" customHeight="1" x14ac:dyDescent="0.25">
      <c r="C22" s="21"/>
      <c r="D22" s="70" t="s">
        <v>83</v>
      </c>
      <c r="E22" s="24" t="s">
        <v>84</v>
      </c>
      <c r="F22" s="69"/>
      <c r="G22" s="22"/>
      <c r="H22" s="22"/>
      <c r="I22" s="22"/>
      <c r="J22" s="22"/>
      <c r="K22" s="23"/>
      <c r="L22" s="72">
        <f>L21*0.85</f>
        <v>2358.75</v>
      </c>
      <c r="M22" s="26"/>
    </row>
    <row r="23" spans="3:13" ht="36" customHeight="1" x14ac:dyDescent="0.25">
      <c r="C23" s="21">
        <v>4</v>
      </c>
      <c r="D23" s="3" t="s">
        <v>112</v>
      </c>
      <c r="E23" s="24" t="s">
        <v>113</v>
      </c>
      <c r="F23" s="69" t="s">
        <v>20</v>
      </c>
      <c r="G23" s="22"/>
      <c r="H23" s="22">
        <v>12</v>
      </c>
      <c r="I23" s="22"/>
      <c r="J23" s="22">
        <v>1</v>
      </c>
      <c r="K23" s="23">
        <v>20</v>
      </c>
      <c r="L23" s="25">
        <f>H23*J23*K23</f>
        <v>240</v>
      </c>
      <c r="M23" s="26"/>
    </row>
    <row r="24" spans="3:13" ht="36.75" customHeight="1" x14ac:dyDescent="0.25">
      <c r="C24" s="21">
        <v>5</v>
      </c>
      <c r="D24" s="3" t="s">
        <v>114</v>
      </c>
      <c r="E24" s="24" t="s">
        <v>115</v>
      </c>
      <c r="F24" s="22" t="s">
        <v>116</v>
      </c>
      <c r="G24" s="22" t="s">
        <v>77</v>
      </c>
      <c r="H24" s="22">
        <v>38</v>
      </c>
      <c r="I24" s="22"/>
      <c r="J24" s="22">
        <v>1</v>
      </c>
      <c r="K24" s="23">
        <v>2</v>
      </c>
      <c r="L24" s="25">
        <f>H24*J24*K24</f>
        <v>76</v>
      </c>
      <c r="M24" s="26"/>
    </row>
    <row r="25" spans="3:13" ht="37.5" customHeight="1" x14ac:dyDescent="0.25">
      <c r="C25" s="73">
        <f>C24+1</f>
        <v>6</v>
      </c>
      <c r="D25" s="74" t="s">
        <v>86</v>
      </c>
      <c r="E25" s="24" t="s">
        <v>87</v>
      </c>
      <c r="F25" s="22" t="s">
        <v>116</v>
      </c>
      <c r="G25" s="22" t="s">
        <v>77</v>
      </c>
      <c r="H25" s="22">
        <v>38</v>
      </c>
      <c r="I25" s="22">
        <v>1.75</v>
      </c>
      <c r="J25" s="22">
        <v>1.75</v>
      </c>
      <c r="K25" s="23">
        <v>2</v>
      </c>
      <c r="L25" s="25">
        <f>H25*J25*K25</f>
        <v>133</v>
      </c>
      <c r="M25" s="26"/>
    </row>
    <row r="26" spans="3:13" ht="30" customHeight="1" x14ac:dyDescent="0.25">
      <c r="C26" s="21">
        <f>C25+1</f>
        <v>7</v>
      </c>
      <c r="D26" s="75" t="s">
        <v>88</v>
      </c>
      <c r="E26" s="24" t="s">
        <v>117</v>
      </c>
      <c r="F26" s="76">
        <v>0.13100000000000001</v>
      </c>
      <c r="G26" s="22"/>
      <c r="H26" s="22"/>
      <c r="I26" s="22"/>
      <c r="J26" s="22">
        <v>0.13100000000000001</v>
      </c>
      <c r="K26" s="24">
        <f>L22</f>
        <v>2358.75</v>
      </c>
      <c r="L26" s="25">
        <f>K26*J26</f>
        <v>308.99625000000003</v>
      </c>
      <c r="M26" s="26"/>
    </row>
    <row r="27" spans="3:13" ht="21" customHeight="1" x14ac:dyDescent="0.25">
      <c r="C27" s="21">
        <f>C26+1</f>
        <v>8</v>
      </c>
      <c r="D27" s="75" t="s">
        <v>118</v>
      </c>
      <c r="E27" s="24" t="s">
        <v>119</v>
      </c>
      <c r="F27" s="76">
        <v>0.1</v>
      </c>
      <c r="G27" s="22"/>
      <c r="H27" s="22"/>
      <c r="I27" s="22"/>
      <c r="J27" s="22">
        <v>0.1</v>
      </c>
      <c r="K27" s="24">
        <f>L22</f>
        <v>2358.75</v>
      </c>
      <c r="L27" s="25">
        <f>K27*J27</f>
        <v>235.875</v>
      </c>
      <c r="M27" s="44"/>
    </row>
    <row r="28" spans="3:13" ht="27" x14ac:dyDescent="0.25">
      <c r="C28" s="21">
        <f>C27+1</f>
        <v>9</v>
      </c>
      <c r="D28" s="75" t="s">
        <v>89</v>
      </c>
      <c r="E28" s="24" t="s">
        <v>90</v>
      </c>
      <c r="F28" s="76">
        <v>0.06</v>
      </c>
      <c r="G28" s="22" t="s">
        <v>91</v>
      </c>
      <c r="H28" s="22"/>
      <c r="I28" s="22">
        <v>2.5</v>
      </c>
      <c r="J28" s="22">
        <v>0.15</v>
      </c>
      <c r="K28" s="24">
        <f>L22+L26</f>
        <v>2667.7462500000001</v>
      </c>
      <c r="L28" s="25">
        <f>K28*J28</f>
        <v>400.16193750000002</v>
      </c>
      <c r="M28" s="44"/>
    </row>
    <row r="29" spans="3:13" ht="21.75" customHeight="1" x14ac:dyDescent="0.25">
      <c r="C29" s="21"/>
      <c r="D29" s="78" t="s">
        <v>92</v>
      </c>
      <c r="E29" s="42"/>
      <c r="F29" s="76"/>
      <c r="G29" s="42"/>
      <c r="H29" s="42"/>
      <c r="I29" s="42"/>
      <c r="J29" s="42"/>
      <c r="K29" s="24"/>
      <c r="L29" s="79">
        <f>SUM(L22:L28)</f>
        <v>3752.7831875000002</v>
      </c>
      <c r="M29" s="44"/>
    </row>
    <row r="30" spans="3:13" ht="21.75" customHeight="1" x14ac:dyDescent="0.25">
      <c r="C30" s="73">
        <v>10</v>
      </c>
      <c r="D30" s="80" t="s">
        <v>93</v>
      </c>
      <c r="E30" s="81"/>
      <c r="F30" s="82">
        <v>0.02</v>
      </c>
      <c r="G30" s="81"/>
      <c r="H30" s="81"/>
      <c r="I30" s="81"/>
      <c r="J30" s="81"/>
      <c r="K30" s="83"/>
      <c r="L30" s="84">
        <f>L29*0.02</f>
        <v>75.055663750000008</v>
      </c>
      <c r="M30" s="44"/>
    </row>
    <row r="31" spans="3:13" ht="15.75" x14ac:dyDescent="0.25">
      <c r="C31" s="85"/>
      <c r="D31" s="86" t="s">
        <v>94</v>
      </c>
      <c r="E31" s="86"/>
      <c r="F31" s="87"/>
      <c r="G31" s="86"/>
      <c r="H31" s="86"/>
      <c r="I31" s="86"/>
      <c r="J31" s="86"/>
      <c r="K31" s="86"/>
      <c r="L31" s="88">
        <f>SUM(L29:L30)</f>
        <v>3827.8388512500001</v>
      </c>
      <c r="M31" s="100"/>
    </row>
    <row r="32" spans="3:13" x14ac:dyDescent="0.25">
      <c r="C32" s="21"/>
      <c r="D32" s="89" t="s">
        <v>34</v>
      </c>
      <c r="E32" s="89"/>
      <c r="F32" s="89"/>
      <c r="G32" s="89"/>
      <c r="H32" s="89"/>
      <c r="I32" s="89"/>
      <c r="J32" s="89"/>
      <c r="K32" s="89"/>
      <c r="L32" s="90">
        <f>L31*0.2</f>
        <v>765.56777025000008</v>
      </c>
      <c r="M32" s="100"/>
    </row>
    <row r="33" spans="3:13" ht="15.75" x14ac:dyDescent="0.25">
      <c r="C33" s="101"/>
      <c r="D33" s="92" t="s">
        <v>35</v>
      </c>
      <c r="E33" s="102"/>
      <c r="F33" s="93"/>
      <c r="G33" s="94"/>
      <c r="H33" s="94"/>
      <c r="I33" s="94"/>
      <c r="J33" s="94"/>
      <c r="K33" s="94"/>
      <c r="L33" s="95">
        <f>L31+L32</f>
        <v>4593.4066215000003</v>
      </c>
      <c r="M33" s="58"/>
    </row>
    <row r="34" spans="3:13" ht="15.75" x14ac:dyDescent="0.25">
      <c r="C34" s="9"/>
      <c r="D34" s="8"/>
      <c r="E34" s="8"/>
      <c r="F34" s="8"/>
      <c r="G34" s="8"/>
      <c r="H34" s="8"/>
      <c r="I34" s="8"/>
      <c r="J34" s="8"/>
      <c r="K34" s="8"/>
      <c r="L34" s="8"/>
      <c r="M34" s="58"/>
    </row>
    <row r="35" spans="3:13" hidden="1" x14ac:dyDescent="0.25"/>
    <row r="36" spans="3:13" ht="15.75" hidden="1" x14ac:dyDescent="0.25">
      <c r="C36" s="9"/>
      <c r="D36" s="8" t="s">
        <v>120</v>
      </c>
      <c r="E36" s="53"/>
      <c r="F36" s="53"/>
      <c r="G36" s="53"/>
      <c r="H36" s="53"/>
      <c r="I36" s="54"/>
      <c r="J36" s="55"/>
    </row>
    <row r="37" spans="3:13" ht="15.75" hidden="1" x14ac:dyDescent="0.25">
      <c r="C37" s="9"/>
      <c r="D37" s="56"/>
      <c r="E37" s="53"/>
      <c r="F37" s="53"/>
      <c r="G37" s="53"/>
      <c r="H37" s="53"/>
      <c r="I37" s="57"/>
      <c r="J37" s="55"/>
    </row>
    <row r="38" spans="3:13" ht="15.75" hidden="1" x14ac:dyDescent="0.25">
      <c r="C38" s="9"/>
      <c r="D38" s="8" t="s">
        <v>37</v>
      </c>
      <c r="E38" s="8"/>
      <c r="F38" s="8"/>
      <c r="G38" s="8"/>
      <c r="H38" s="8"/>
      <c r="I38" s="58"/>
      <c r="J38" s="58"/>
    </row>
    <row r="39" spans="3:13" ht="15.75" hidden="1" x14ac:dyDescent="0.25">
      <c r="C39" s="9"/>
      <c r="D39" s="8"/>
      <c r="E39" s="8"/>
      <c r="F39" s="8"/>
      <c r="G39" s="8"/>
      <c r="H39" s="8"/>
      <c r="I39" s="58"/>
      <c r="J39" s="58"/>
    </row>
    <row r="40" spans="3:13" ht="15.75" x14ac:dyDescent="0.25">
      <c r="C40" s="9"/>
      <c r="D40" s="8"/>
      <c r="E40" s="8"/>
      <c r="F40" s="8"/>
      <c r="G40" s="8"/>
      <c r="H40" s="8"/>
      <c r="I40" s="58"/>
      <c r="J40" s="58"/>
    </row>
    <row r="41" spans="3:13" ht="15.75" x14ac:dyDescent="0.25">
      <c r="C41" s="9"/>
      <c r="D41" s="8" t="s">
        <v>38</v>
      </c>
      <c r="E41" s="8"/>
      <c r="F41" s="8"/>
      <c r="G41" s="8"/>
      <c r="H41" s="8" t="s">
        <v>39</v>
      </c>
      <c r="I41" s="58"/>
      <c r="J41" s="58"/>
    </row>
    <row r="42" spans="3:13" ht="40.5" customHeight="1" x14ac:dyDescent="0.25">
      <c r="C42" s="9"/>
      <c r="D42" s="8" t="s">
        <v>40</v>
      </c>
      <c r="E42" s="8"/>
      <c r="F42" s="169" t="s">
        <v>121</v>
      </c>
      <c r="G42" s="169"/>
      <c r="H42" s="169"/>
      <c r="I42" s="169"/>
      <c r="J42" s="58"/>
    </row>
    <row r="43" spans="3:13" ht="46.5" customHeight="1" x14ac:dyDescent="0.25">
      <c r="C43" s="9"/>
      <c r="D43" s="59" t="s">
        <v>122</v>
      </c>
      <c r="E43" s="59"/>
      <c r="F43" s="59" t="s">
        <v>123</v>
      </c>
      <c r="G43" s="59"/>
      <c r="H43" s="59"/>
      <c r="I43" s="61"/>
      <c r="J43" s="61"/>
    </row>
    <row r="44" spans="3:13" ht="15.75" x14ac:dyDescent="0.25">
      <c r="C44" s="9"/>
      <c r="D44" s="53"/>
      <c r="E44" s="8"/>
      <c r="F44" s="8"/>
      <c r="G44" s="8"/>
      <c r="H44" s="8"/>
      <c r="I44" s="58"/>
      <c r="J44" s="58"/>
    </row>
    <row r="45" spans="3:13" ht="15.75" hidden="1" x14ac:dyDescent="0.25">
      <c r="C45" s="103"/>
      <c r="D45" s="104" t="s">
        <v>44</v>
      </c>
      <c r="E45" s="103"/>
      <c r="F45" s="103"/>
      <c r="G45" s="103"/>
      <c r="H45" s="103"/>
      <c r="I45" s="105"/>
      <c r="J45" s="105"/>
    </row>
    <row r="46" spans="3:13" ht="15.75" hidden="1" x14ac:dyDescent="0.25">
      <c r="C46" s="103"/>
      <c r="D46" s="106"/>
      <c r="E46" s="106"/>
      <c r="F46" s="106"/>
      <c r="G46" s="106"/>
      <c r="H46" s="106"/>
      <c r="I46" s="106"/>
      <c r="J46" s="106"/>
    </row>
    <row r="47" spans="3:13" ht="15.75" hidden="1" x14ac:dyDescent="0.25">
      <c r="C47" s="103"/>
      <c r="D47" s="103" t="s">
        <v>124</v>
      </c>
      <c r="E47" s="176" t="s">
        <v>125</v>
      </c>
      <c r="F47" s="176"/>
      <c r="G47" s="103" t="s">
        <v>126</v>
      </c>
      <c r="H47" s="103"/>
      <c r="I47" s="103"/>
      <c r="J47" s="103"/>
    </row>
    <row r="48" spans="3:13" ht="15.75" hidden="1" x14ac:dyDescent="0.25">
      <c r="C48" s="103"/>
      <c r="D48" s="106"/>
      <c r="E48" s="106"/>
      <c r="F48" s="106"/>
      <c r="G48" s="106"/>
      <c r="H48" s="106"/>
      <c r="I48" s="106"/>
      <c r="J48" s="106"/>
    </row>
    <row r="49" spans="3:10" ht="15.75" hidden="1" x14ac:dyDescent="0.25">
      <c r="C49" s="103"/>
      <c r="D49" s="103" t="s">
        <v>48</v>
      </c>
      <c r="E49" s="176" t="s">
        <v>125</v>
      </c>
      <c r="F49" s="176"/>
      <c r="G49" s="103" t="s">
        <v>49</v>
      </c>
      <c r="H49" s="103"/>
      <c r="I49" s="103"/>
      <c r="J49" s="103"/>
    </row>
    <row r="50" spans="3:10" ht="15.75" hidden="1" x14ac:dyDescent="0.25">
      <c r="C50" s="103"/>
      <c r="D50" s="103"/>
      <c r="E50" s="103"/>
      <c r="F50" s="103"/>
      <c r="G50" s="103"/>
      <c r="H50" s="103"/>
      <c r="I50" s="105"/>
      <c r="J50" s="105"/>
    </row>
    <row r="51" spans="3:10" ht="15.75" hidden="1" x14ac:dyDescent="0.25">
      <c r="C51" s="103"/>
      <c r="D51" s="103" t="s">
        <v>127</v>
      </c>
      <c r="E51" s="176" t="s">
        <v>125</v>
      </c>
      <c r="F51" s="176"/>
      <c r="G51" s="103" t="s">
        <v>51</v>
      </c>
      <c r="H51" s="103"/>
      <c r="I51" s="105"/>
      <c r="J51" s="105"/>
    </row>
    <row r="52" spans="3:10" ht="15.75" hidden="1" x14ac:dyDescent="0.25">
      <c r="C52" s="107"/>
      <c r="D52" s="103"/>
      <c r="E52" s="103"/>
      <c r="F52" s="103"/>
      <c r="G52" s="103"/>
      <c r="H52" s="103"/>
      <c r="I52" s="105"/>
      <c r="J52" s="105"/>
    </row>
    <row r="53" spans="3:10" ht="15.75" hidden="1" x14ac:dyDescent="0.25">
      <c r="C53" s="108"/>
      <c r="D53" s="103" t="s">
        <v>52</v>
      </c>
      <c r="E53" s="176" t="s">
        <v>125</v>
      </c>
      <c r="F53" s="176"/>
      <c r="G53" s="103" t="s">
        <v>53</v>
      </c>
      <c r="H53" s="103"/>
      <c r="I53" s="105"/>
      <c r="J53" s="109"/>
    </row>
    <row r="54" spans="3:10" ht="15.75" hidden="1" x14ac:dyDescent="0.25">
      <c r="C54" s="108"/>
      <c r="D54" s="103"/>
      <c r="E54" s="103"/>
      <c r="F54" s="103"/>
      <c r="G54" s="103"/>
      <c r="H54" s="103"/>
      <c r="I54" s="105"/>
      <c r="J54" s="109"/>
    </row>
    <row r="55" spans="3:10" ht="15.75" hidden="1" x14ac:dyDescent="0.25">
      <c r="C55" s="108"/>
      <c r="D55" s="103" t="s">
        <v>54</v>
      </c>
      <c r="E55" s="176" t="s">
        <v>125</v>
      </c>
      <c r="F55" s="176"/>
      <c r="G55" s="103" t="s">
        <v>55</v>
      </c>
      <c r="H55" s="103"/>
      <c r="I55" s="105"/>
      <c r="J55" s="109"/>
    </row>
    <row r="56" spans="3:10" ht="15.75" hidden="1" x14ac:dyDescent="0.25">
      <c r="C56" s="108"/>
      <c r="D56" s="103"/>
      <c r="E56" s="103"/>
      <c r="F56" s="103"/>
      <c r="G56" s="103"/>
      <c r="H56" s="103"/>
      <c r="I56" s="105"/>
      <c r="J56" s="109"/>
    </row>
    <row r="57" spans="3:10" ht="15.75" hidden="1" x14ac:dyDescent="0.25">
      <c r="D57" s="103" t="s">
        <v>56</v>
      </c>
      <c r="E57" s="176" t="s">
        <v>125</v>
      </c>
      <c r="F57" s="176"/>
      <c r="G57" s="103" t="s">
        <v>57</v>
      </c>
      <c r="H57" s="103"/>
      <c r="I57" s="105"/>
    </row>
    <row r="58" spans="3:10" ht="15.75" hidden="1" x14ac:dyDescent="0.25">
      <c r="D58" s="108"/>
      <c r="E58" s="108"/>
      <c r="F58" s="108"/>
      <c r="G58" s="108"/>
      <c r="H58" s="108"/>
      <c r="I58" s="109"/>
    </row>
    <row r="59" spans="3:10" ht="15.75" hidden="1" x14ac:dyDescent="0.25">
      <c r="D59" s="103" t="s">
        <v>63</v>
      </c>
      <c r="E59" s="176" t="s">
        <v>125</v>
      </c>
      <c r="F59" s="176"/>
      <c r="G59" s="103" t="s">
        <v>64</v>
      </c>
      <c r="H59" s="103"/>
      <c r="I59" s="110"/>
    </row>
  </sheetData>
  <mergeCells count="12">
    <mergeCell ref="E57:F57"/>
    <mergeCell ref="E59:F59"/>
    <mergeCell ref="E47:F47"/>
    <mergeCell ref="E49:F49"/>
    <mergeCell ref="E51:F51"/>
    <mergeCell ref="E53:F53"/>
    <mergeCell ref="E55:F55"/>
    <mergeCell ref="C9:L9"/>
    <mergeCell ref="C11:L11"/>
    <mergeCell ref="C12:L12"/>
    <mergeCell ref="C14:E14"/>
    <mergeCell ref="F42:I42"/>
  </mergeCells>
  <pageMargins left="0.70833333333333304" right="0.70833333333333304" top="0.74791666666666701" bottom="0.74791666666666701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57"/>
  <sheetViews>
    <sheetView view="pageBreakPreview" topLeftCell="A25" zoomScaleNormal="100" workbookViewId="0">
      <selection activeCell="A42" sqref="A42"/>
    </sheetView>
  </sheetViews>
  <sheetFormatPr defaultColWidth="8.85546875" defaultRowHeight="15" x14ac:dyDescent="0.25"/>
  <cols>
    <col min="3" max="3" width="36.42578125" customWidth="1"/>
    <col min="7" max="7" width="10.28515625" customWidth="1"/>
    <col min="11" max="11" width="10.7109375" customWidth="1"/>
  </cols>
  <sheetData>
    <row r="2" spans="2:11" ht="15.75" x14ac:dyDescent="0.25">
      <c r="B2" s="7" t="s">
        <v>128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129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130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132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72" t="s">
        <v>133</v>
      </c>
      <c r="C8" s="172"/>
      <c r="D8" s="172"/>
      <c r="E8" s="172"/>
      <c r="F8" s="172"/>
      <c r="G8" s="172"/>
      <c r="H8" s="172"/>
      <c r="I8" s="172"/>
      <c r="J8" s="172"/>
      <c r="K8" s="172"/>
    </row>
    <row r="9" spans="2:11" ht="20.25" x14ac:dyDescent="0.3">
      <c r="B9" s="173"/>
      <c r="C9" s="173"/>
      <c r="D9" s="173"/>
      <c r="E9" s="173"/>
      <c r="F9" s="173"/>
      <c r="G9" s="173"/>
      <c r="H9" s="173"/>
      <c r="I9" s="173"/>
      <c r="J9" s="173"/>
      <c r="K9" s="173"/>
    </row>
    <row r="10" spans="2:11" ht="23.25" customHeight="1" x14ac:dyDescent="0.3">
      <c r="B10" s="161" t="s">
        <v>134</v>
      </c>
      <c r="C10" s="161"/>
      <c r="D10" s="161"/>
      <c r="E10" s="161"/>
      <c r="F10" s="161"/>
      <c r="G10" s="161"/>
      <c r="H10" s="161"/>
      <c r="I10" s="161"/>
      <c r="J10" s="161"/>
      <c r="K10" s="161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77" t="s">
        <v>105</v>
      </c>
      <c r="C12" s="177"/>
      <c r="D12" s="177"/>
      <c r="E12" s="177"/>
      <c r="F12" s="177"/>
      <c r="G12" s="177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66</v>
      </c>
      <c r="D14" s="67" t="s">
        <v>67</v>
      </c>
      <c r="E14" s="18" t="s">
        <v>15</v>
      </c>
      <c r="F14" s="68" t="s">
        <v>68</v>
      </c>
      <c r="G14" s="68" t="s">
        <v>69</v>
      </c>
      <c r="H14" s="68" t="s">
        <v>70</v>
      </c>
      <c r="I14" s="68" t="s">
        <v>71</v>
      </c>
      <c r="J14" s="18" t="s">
        <v>72</v>
      </c>
      <c r="K14" s="20" t="s">
        <v>73</v>
      </c>
    </row>
    <row r="15" spans="2:11" ht="15.75" x14ac:dyDescent="0.25">
      <c r="B15" s="97"/>
      <c r="C15" s="4"/>
      <c r="D15" s="4"/>
      <c r="E15" s="98"/>
      <c r="F15" s="98"/>
      <c r="G15" s="98"/>
      <c r="H15" s="98"/>
      <c r="I15" s="98"/>
      <c r="J15" s="4"/>
      <c r="K15" s="99"/>
    </row>
    <row r="16" spans="2:11" ht="44.25" customHeight="1" x14ac:dyDescent="0.25">
      <c r="B16" s="21">
        <v>1</v>
      </c>
      <c r="C16" s="3" t="s">
        <v>106</v>
      </c>
      <c r="D16" s="24" t="s">
        <v>107</v>
      </c>
      <c r="E16" s="69" t="s">
        <v>20</v>
      </c>
      <c r="F16" s="22" t="s">
        <v>81</v>
      </c>
      <c r="G16" s="22">
        <v>40</v>
      </c>
      <c r="H16" s="22"/>
      <c r="I16" s="22">
        <v>1.25</v>
      </c>
      <c r="J16" s="23">
        <v>17</v>
      </c>
      <c r="K16" s="25">
        <f>I16*J16*G16</f>
        <v>850</v>
      </c>
    </row>
    <row r="17" spans="2:11" ht="48" customHeight="1" x14ac:dyDescent="0.25">
      <c r="B17" s="21">
        <f>B16+1</f>
        <v>2</v>
      </c>
      <c r="C17" s="3" t="s">
        <v>108</v>
      </c>
      <c r="D17" s="24" t="s">
        <v>109</v>
      </c>
      <c r="E17" s="69" t="s">
        <v>20</v>
      </c>
      <c r="F17" s="22" t="s">
        <v>81</v>
      </c>
      <c r="G17" s="22">
        <v>40</v>
      </c>
      <c r="H17" s="22"/>
      <c r="I17" s="22">
        <v>1.25</v>
      </c>
      <c r="J17" s="23">
        <v>17</v>
      </c>
      <c r="K17" s="25">
        <f>I17*J17*G17</f>
        <v>850</v>
      </c>
    </row>
    <row r="18" spans="2:11" ht="54.75" customHeight="1" x14ac:dyDescent="0.25">
      <c r="B18" s="21">
        <f>B17+1</f>
        <v>3</v>
      </c>
      <c r="C18" s="3" t="s">
        <v>110</v>
      </c>
      <c r="D18" s="24" t="s">
        <v>111</v>
      </c>
      <c r="E18" s="69" t="s">
        <v>20</v>
      </c>
      <c r="F18" s="22" t="s">
        <v>77</v>
      </c>
      <c r="G18" s="22">
        <v>25</v>
      </c>
      <c r="H18" s="22"/>
      <c r="I18" s="22">
        <v>1.25</v>
      </c>
      <c r="J18" s="23">
        <v>17</v>
      </c>
      <c r="K18" s="25">
        <f>I18*J18*G18</f>
        <v>531.25</v>
      </c>
    </row>
    <row r="19" spans="2:11" ht="26.25" customHeight="1" x14ac:dyDescent="0.25">
      <c r="B19" s="21"/>
      <c r="C19" s="3" t="s">
        <v>82</v>
      </c>
      <c r="D19" s="24"/>
      <c r="E19" s="69"/>
      <c r="F19" s="22"/>
      <c r="G19" s="22"/>
      <c r="H19" s="22"/>
      <c r="I19" s="22"/>
      <c r="J19" s="23"/>
      <c r="K19" s="25">
        <f>SUM(K16:K18)</f>
        <v>2231.25</v>
      </c>
    </row>
    <row r="20" spans="2:11" ht="38.25" customHeight="1" x14ac:dyDescent="0.25">
      <c r="B20" s="21"/>
      <c r="C20" s="70" t="s">
        <v>83</v>
      </c>
      <c r="D20" s="24" t="s">
        <v>84</v>
      </c>
      <c r="E20" s="69"/>
      <c r="F20" s="22"/>
      <c r="G20" s="22"/>
      <c r="H20" s="22"/>
      <c r="I20" s="22"/>
      <c r="J20" s="23"/>
      <c r="K20" s="72">
        <f>K19*0.85</f>
        <v>1896.5625</v>
      </c>
    </row>
    <row r="21" spans="2:11" ht="33.75" x14ac:dyDescent="0.25">
      <c r="B21" s="21">
        <v>4</v>
      </c>
      <c r="C21" s="3" t="s">
        <v>112</v>
      </c>
      <c r="D21" s="24" t="s">
        <v>113</v>
      </c>
      <c r="E21" s="69" t="s">
        <v>20</v>
      </c>
      <c r="F21" s="22"/>
      <c r="G21" s="22">
        <v>12</v>
      </c>
      <c r="H21" s="22"/>
      <c r="I21" s="22">
        <v>1</v>
      </c>
      <c r="J21" s="23">
        <v>17</v>
      </c>
      <c r="K21" s="25">
        <f>G21*I21*J21</f>
        <v>204</v>
      </c>
    </row>
    <row r="22" spans="2:11" ht="30" x14ac:dyDescent="0.25">
      <c r="B22" s="21">
        <v>5</v>
      </c>
      <c r="C22" s="3" t="s">
        <v>114</v>
      </c>
      <c r="D22" s="24" t="s">
        <v>115</v>
      </c>
      <c r="E22" s="22" t="s">
        <v>116</v>
      </c>
      <c r="F22" s="22" t="s">
        <v>77</v>
      </c>
      <c r="G22" s="22">
        <v>38</v>
      </c>
      <c r="H22" s="22"/>
      <c r="I22" s="22">
        <v>1</v>
      </c>
      <c r="J22" s="23">
        <v>2</v>
      </c>
      <c r="K22" s="25">
        <f>G22*I22*J22</f>
        <v>76</v>
      </c>
    </row>
    <row r="23" spans="2:11" ht="49.5" customHeight="1" x14ac:dyDescent="0.25">
      <c r="B23" s="73">
        <f>B22+1</f>
        <v>6</v>
      </c>
      <c r="C23" s="74" t="s">
        <v>86</v>
      </c>
      <c r="D23" s="24" t="s">
        <v>87</v>
      </c>
      <c r="E23" s="22" t="s">
        <v>116</v>
      </c>
      <c r="F23" s="22" t="s">
        <v>77</v>
      </c>
      <c r="G23" s="22">
        <v>38</v>
      </c>
      <c r="H23" s="22">
        <v>1.75</v>
      </c>
      <c r="I23" s="22">
        <v>1.75</v>
      </c>
      <c r="J23" s="23">
        <v>2</v>
      </c>
      <c r="K23" s="25">
        <f>G23*I23*J23</f>
        <v>133</v>
      </c>
    </row>
    <row r="24" spans="2:11" x14ac:dyDescent="0.25">
      <c r="B24" s="21">
        <f>B23+1</f>
        <v>7</v>
      </c>
      <c r="C24" s="75" t="s">
        <v>88</v>
      </c>
      <c r="D24" s="24" t="s">
        <v>117</v>
      </c>
      <c r="E24" s="76">
        <v>0.13100000000000001</v>
      </c>
      <c r="F24" s="22"/>
      <c r="G24" s="22"/>
      <c r="H24" s="22"/>
      <c r="I24" s="22">
        <v>0.13100000000000001</v>
      </c>
      <c r="J24" s="24">
        <f>K20</f>
        <v>1896.5625</v>
      </c>
      <c r="K24" s="25">
        <f>J24*I24</f>
        <v>248.44968750000001</v>
      </c>
    </row>
    <row r="25" spans="2:11" ht="40.5" customHeight="1" x14ac:dyDescent="0.25">
      <c r="B25" s="21">
        <f>B24+1</f>
        <v>8</v>
      </c>
      <c r="C25" s="75" t="s">
        <v>118</v>
      </c>
      <c r="D25" s="24" t="s">
        <v>119</v>
      </c>
      <c r="E25" s="76">
        <v>0.1</v>
      </c>
      <c r="F25" s="22"/>
      <c r="G25" s="22"/>
      <c r="H25" s="22"/>
      <c r="I25" s="22">
        <v>0.1</v>
      </c>
      <c r="J25" s="24">
        <f>K20</f>
        <v>1896.5625</v>
      </c>
      <c r="K25" s="25">
        <f>J25*I25</f>
        <v>189.65625</v>
      </c>
    </row>
    <row r="26" spans="2:11" ht="42" customHeight="1" x14ac:dyDescent="0.25">
      <c r="B26" s="21">
        <f>B25+1</f>
        <v>9</v>
      </c>
      <c r="C26" s="75" t="s">
        <v>89</v>
      </c>
      <c r="D26" s="24" t="s">
        <v>90</v>
      </c>
      <c r="E26" s="76">
        <v>0.06</v>
      </c>
      <c r="F26" s="22" t="s">
        <v>91</v>
      </c>
      <c r="G26" s="22"/>
      <c r="H26" s="22">
        <v>2.5</v>
      </c>
      <c r="I26" s="22">
        <v>0.15</v>
      </c>
      <c r="J26" s="24">
        <f>K20+K24</f>
        <v>2145.0121875</v>
      </c>
      <c r="K26" s="25">
        <f>J26*I26</f>
        <v>321.75182812499997</v>
      </c>
    </row>
    <row r="27" spans="2:11" ht="15.75" x14ac:dyDescent="0.25">
      <c r="B27" s="21"/>
      <c r="C27" s="78" t="s">
        <v>92</v>
      </c>
      <c r="D27" s="42"/>
      <c r="E27" s="76"/>
      <c r="F27" s="42"/>
      <c r="G27" s="42"/>
      <c r="H27" s="42"/>
      <c r="I27" s="42"/>
      <c r="J27" s="24"/>
      <c r="K27" s="79">
        <f>SUM(K20:K26)</f>
        <v>3069.420265625</v>
      </c>
    </row>
    <row r="28" spans="2:11" ht="15.75" x14ac:dyDescent="0.25">
      <c r="B28" s="73">
        <v>10</v>
      </c>
      <c r="C28" s="80" t="s">
        <v>93</v>
      </c>
      <c r="D28" s="81"/>
      <c r="E28" s="82">
        <v>0.02</v>
      </c>
      <c r="F28" s="81"/>
      <c r="G28" s="81"/>
      <c r="H28" s="81"/>
      <c r="I28" s="81"/>
      <c r="J28" s="83"/>
      <c r="K28" s="84">
        <f>K27*0.02</f>
        <v>61.388405312499998</v>
      </c>
    </row>
    <row r="29" spans="2:11" ht="15.75" x14ac:dyDescent="0.25">
      <c r="B29" s="85"/>
      <c r="C29" s="86" t="s">
        <v>94</v>
      </c>
      <c r="D29" s="86"/>
      <c r="E29" s="87"/>
      <c r="F29" s="86"/>
      <c r="G29" s="86"/>
      <c r="H29" s="86"/>
      <c r="I29" s="86"/>
      <c r="J29" s="86"/>
      <c r="K29" s="88">
        <f>SUM(K27:K28)</f>
        <v>3130.8086709374998</v>
      </c>
    </row>
    <row r="30" spans="2:11" x14ac:dyDescent="0.25">
      <c r="B30" s="21"/>
      <c r="C30" s="89" t="s">
        <v>34</v>
      </c>
      <c r="D30" s="89"/>
      <c r="E30" s="89"/>
      <c r="F30" s="89"/>
      <c r="G30" s="89"/>
      <c r="H30" s="89"/>
      <c r="I30" s="89"/>
      <c r="J30" s="89"/>
      <c r="K30" s="90">
        <f>K29*0.2</f>
        <v>626.16173418749997</v>
      </c>
    </row>
    <row r="31" spans="2:11" ht="15.75" x14ac:dyDescent="0.25">
      <c r="B31" s="91"/>
      <c r="C31" s="92" t="s">
        <v>35</v>
      </c>
      <c r="D31" s="93"/>
      <c r="E31" s="93"/>
      <c r="F31" s="94"/>
      <c r="G31" s="94"/>
      <c r="H31" s="94"/>
      <c r="I31" s="94"/>
      <c r="J31" s="94"/>
      <c r="K31" s="95">
        <f>K29+K30</f>
        <v>3756.9704051249996</v>
      </c>
    </row>
    <row r="32" spans="2:11" ht="15.75" x14ac:dyDescent="0.25">
      <c r="B32" s="9"/>
      <c r="C32" s="8"/>
      <c r="D32" s="8"/>
      <c r="E32" s="8"/>
      <c r="F32" s="8"/>
      <c r="G32" s="8"/>
      <c r="H32" s="8"/>
      <c r="I32" s="8"/>
      <c r="J32" s="8"/>
      <c r="K32" s="8"/>
    </row>
    <row r="33" spans="2:9" hidden="1" x14ac:dyDescent="0.25"/>
    <row r="34" spans="2:9" ht="15.75" hidden="1" x14ac:dyDescent="0.25">
      <c r="B34" s="9"/>
      <c r="C34" s="8" t="s">
        <v>120</v>
      </c>
      <c r="D34" s="53"/>
      <c r="E34" s="53"/>
      <c r="F34" s="53"/>
      <c r="G34" s="53"/>
      <c r="H34" s="54"/>
      <c r="I34" s="55"/>
    </row>
    <row r="35" spans="2:9" ht="15.75" hidden="1" x14ac:dyDescent="0.25">
      <c r="B35" s="9"/>
      <c r="C35" s="56"/>
      <c r="D35" s="53"/>
      <c r="E35" s="53"/>
      <c r="F35" s="53"/>
      <c r="G35" s="53"/>
      <c r="H35" s="57"/>
      <c r="I35" s="55"/>
    </row>
    <row r="36" spans="2:9" ht="15.75" hidden="1" x14ac:dyDescent="0.25">
      <c r="B36" s="9"/>
      <c r="C36" s="8" t="s">
        <v>37</v>
      </c>
      <c r="D36" s="8"/>
      <c r="E36" s="8"/>
      <c r="F36" s="8"/>
      <c r="G36" s="8"/>
      <c r="H36" s="58"/>
      <c r="I36" s="58"/>
    </row>
    <row r="37" spans="2:9" ht="15.75" hidden="1" x14ac:dyDescent="0.25">
      <c r="B37" s="9"/>
      <c r="C37" s="8"/>
      <c r="D37" s="8"/>
      <c r="E37" s="8"/>
      <c r="F37" s="8"/>
      <c r="G37" s="8"/>
      <c r="H37" s="58"/>
      <c r="I37" s="58"/>
    </row>
    <row r="38" spans="2:9" ht="15.75" x14ac:dyDescent="0.25">
      <c r="B38" s="9"/>
      <c r="C38" s="8"/>
      <c r="D38" s="8"/>
      <c r="E38" s="8"/>
      <c r="F38" s="8"/>
      <c r="G38" s="8"/>
      <c r="H38" s="58"/>
      <c r="I38" s="58"/>
    </row>
    <row r="39" spans="2:9" ht="15.75" x14ac:dyDescent="0.25">
      <c r="B39" s="9"/>
      <c r="C39" s="8" t="s">
        <v>38</v>
      </c>
      <c r="D39" s="8"/>
      <c r="E39" s="8"/>
      <c r="F39" s="8"/>
      <c r="G39" s="8" t="s">
        <v>39</v>
      </c>
      <c r="H39" s="58"/>
      <c r="I39" s="58"/>
    </row>
    <row r="40" spans="2:9" ht="15.75" x14ac:dyDescent="0.25">
      <c r="B40" s="9"/>
      <c r="C40" s="8" t="s">
        <v>40</v>
      </c>
      <c r="D40" s="8"/>
      <c r="E40" s="8" t="s">
        <v>135</v>
      </c>
      <c r="F40" s="8"/>
      <c r="G40" s="8"/>
      <c r="H40" s="58"/>
      <c r="I40" s="58"/>
    </row>
    <row r="41" spans="2:9" ht="45" customHeight="1" x14ac:dyDescent="0.25">
      <c r="B41" s="9"/>
      <c r="C41" s="59" t="s">
        <v>122</v>
      </c>
      <c r="D41" s="59"/>
      <c r="E41" s="59" t="s">
        <v>123</v>
      </c>
      <c r="F41" s="59"/>
      <c r="G41" s="59"/>
      <c r="H41" s="61"/>
      <c r="I41" s="61"/>
    </row>
    <row r="42" spans="2:9" ht="15.75" x14ac:dyDescent="0.25">
      <c r="B42" s="9"/>
      <c r="C42" s="53"/>
      <c r="D42" s="8"/>
      <c r="E42" s="8"/>
      <c r="F42" s="8"/>
      <c r="G42" s="8"/>
      <c r="H42" s="58"/>
      <c r="I42" s="58"/>
    </row>
    <row r="43" spans="2:9" ht="15.75" hidden="1" x14ac:dyDescent="0.25">
      <c r="B43" s="103"/>
      <c r="C43" s="104" t="s">
        <v>44</v>
      </c>
      <c r="D43" s="103"/>
      <c r="E43" s="103"/>
      <c r="F43" s="103"/>
      <c r="G43" s="103"/>
      <c r="H43" s="105"/>
      <c r="I43" s="105"/>
    </row>
    <row r="44" spans="2:9" ht="15.75" hidden="1" x14ac:dyDescent="0.25">
      <c r="B44" s="103"/>
      <c r="C44" s="106"/>
      <c r="D44" s="106"/>
      <c r="E44" s="106"/>
      <c r="F44" s="106"/>
      <c r="G44" s="106"/>
      <c r="H44" s="106"/>
      <c r="I44" s="106"/>
    </row>
    <row r="45" spans="2:9" ht="15.75" hidden="1" x14ac:dyDescent="0.25">
      <c r="B45" s="103"/>
      <c r="C45" s="103" t="s">
        <v>124</v>
      </c>
      <c r="D45" s="176" t="s">
        <v>125</v>
      </c>
      <c r="E45" s="176"/>
      <c r="F45" s="103" t="s">
        <v>126</v>
      </c>
      <c r="G45" s="103"/>
      <c r="H45" s="103"/>
      <c r="I45" s="103"/>
    </row>
    <row r="46" spans="2:9" ht="15.75" hidden="1" x14ac:dyDescent="0.25">
      <c r="B46" s="103"/>
      <c r="C46" s="106"/>
      <c r="D46" s="106"/>
      <c r="E46" s="106"/>
      <c r="F46" s="106"/>
      <c r="G46" s="106"/>
      <c r="H46" s="106"/>
      <c r="I46" s="106"/>
    </row>
    <row r="47" spans="2:9" ht="15.75" hidden="1" x14ac:dyDescent="0.25">
      <c r="B47" s="103"/>
      <c r="C47" s="103" t="s">
        <v>48</v>
      </c>
      <c r="D47" s="176" t="s">
        <v>125</v>
      </c>
      <c r="E47" s="176"/>
      <c r="F47" s="103" t="s">
        <v>49</v>
      </c>
      <c r="G47" s="103"/>
      <c r="H47" s="103"/>
      <c r="I47" s="103"/>
    </row>
    <row r="48" spans="2:9" ht="15.75" hidden="1" x14ac:dyDescent="0.25">
      <c r="B48" s="103"/>
      <c r="C48" s="103"/>
      <c r="D48" s="103"/>
      <c r="E48" s="103"/>
      <c r="F48" s="103"/>
      <c r="G48" s="103"/>
      <c r="H48" s="105"/>
      <c r="I48" s="105"/>
    </row>
    <row r="49" spans="2:9" ht="15.75" hidden="1" x14ac:dyDescent="0.25">
      <c r="B49" s="103"/>
      <c r="C49" s="103" t="s">
        <v>127</v>
      </c>
      <c r="D49" s="176" t="s">
        <v>125</v>
      </c>
      <c r="E49" s="176"/>
      <c r="F49" s="103" t="s">
        <v>51</v>
      </c>
      <c r="G49" s="103"/>
      <c r="H49" s="105"/>
      <c r="I49" s="105"/>
    </row>
    <row r="50" spans="2:9" ht="15.75" hidden="1" x14ac:dyDescent="0.25">
      <c r="B50" s="107"/>
      <c r="C50" s="103"/>
      <c r="D50" s="103"/>
      <c r="E50" s="103"/>
      <c r="F50" s="103"/>
      <c r="G50" s="103"/>
      <c r="H50" s="105"/>
      <c r="I50" s="105"/>
    </row>
    <row r="51" spans="2:9" ht="15.75" hidden="1" x14ac:dyDescent="0.25">
      <c r="B51" s="108"/>
      <c r="C51" s="103" t="s">
        <v>52</v>
      </c>
      <c r="D51" s="176" t="s">
        <v>125</v>
      </c>
      <c r="E51" s="176"/>
      <c r="F51" s="103" t="s">
        <v>53</v>
      </c>
      <c r="G51" s="103"/>
      <c r="H51" s="105"/>
      <c r="I51" s="109"/>
    </row>
    <row r="52" spans="2:9" ht="15.75" hidden="1" x14ac:dyDescent="0.25">
      <c r="B52" s="108"/>
      <c r="C52" s="103"/>
      <c r="D52" s="103"/>
      <c r="E52" s="103"/>
      <c r="F52" s="103"/>
      <c r="G52" s="103"/>
      <c r="H52" s="105"/>
      <c r="I52" s="109"/>
    </row>
    <row r="53" spans="2:9" ht="15.75" hidden="1" x14ac:dyDescent="0.25">
      <c r="B53" s="108"/>
      <c r="C53" s="103" t="s">
        <v>54</v>
      </c>
      <c r="D53" s="176" t="s">
        <v>125</v>
      </c>
      <c r="E53" s="176"/>
      <c r="F53" s="103" t="s">
        <v>55</v>
      </c>
      <c r="G53" s="103"/>
      <c r="H53" s="105"/>
      <c r="I53" s="109"/>
    </row>
    <row r="54" spans="2:9" ht="15.75" hidden="1" x14ac:dyDescent="0.25">
      <c r="B54" s="108"/>
      <c r="C54" s="103"/>
      <c r="D54" s="103"/>
      <c r="E54" s="103"/>
      <c r="F54" s="103"/>
      <c r="G54" s="103"/>
      <c r="H54" s="105"/>
      <c r="I54" s="109"/>
    </row>
    <row r="55" spans="2:9" ht="15.75" hidden="1" x14ac:dyDescent="0.25">
      <c r="C55" s="103" t="s">
        <v>56</v>
      </c>
      <c r="D55" s="176" t="s">
        <v>125</v>
      </c>
      <c r="E55" s="176"/>
      <c r="F55" s="103" t="s">
        <v>57</v>
      </c>
      <c r="G55" s="103"/>
      <c r="H55" s="105"/>
    </row>
    <row r="56" spans="2:9" ht="15.75" hidden="1" x14ac:dyDescent="0.25">
      <c r="C56" s="108"/>
      <c r="D56" s="108"/>
      <c r="E56" s="108"/>
      <c r="F56" s="108"/>
      <c r="G56" s="108"/>
      <c r="H56" s="109"/>
    </row>
    <row r="57" spans="2:9" ht="15.75" hidden="1" x14ac:dyDescent="0.25">
      <c r="C57" s="103" t="s">
        <v>63</v>
      </c>
      <c r="D57" s="176" t="s">
        <v>125</v>
      </c>
      <c r="E57" s="176"/>
      <c r="F57" s="103" t="s">
        <v>64</v>
      </c>
      <c r="G57" s="103"/>
      <c r="H57" s="110"/>
    </row>
  </sheetData>
  <mergeCells count="11">
    <mergeCell ref="D57:E57"/>
    <mergeCell ref="D47:E47"/>
    <mergeCell ref="D49:E49"/>
    <mergeCell ref="D51:E51"/>
    <mergeCell ref="D53:E53"/>
    <mergeCell ref="D55:E55"/>
    <mergeCell ref="B8:K8"/>
    <mergeCell ref="B9:K9"/>
    <mergeCell ref="B10:K10"/>
    <mergeCell ref="B12:G12"/>
    <mergeCell ref="D45:E45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54"/>
  <sheetViews>
    <sheetView view="pageBreakPreview" topLeftCell="A24" zoomScaleNormal="100" workbookViewId="0">
      <selection activeCell="A42" sqref="A42"/>
    </sheetView>
  </sheetViews>
  <sheetFormatPr defaultColWidth="8.85546875" defaultRowHeight="15" x14ac:dyDescent="0.25"/>
  <cols>
    <col min="3" max="3" width="48.85546875" customWidth="1"/>
    <col min="4" max="4" width="9.5703125" customWidth="1"/>
    <col min="11" max="11" width="12.4257812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138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139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72" t="s">
        <v>141</v>
      </c>
      <c r="C8" s="172"/>
      <c r="D8" s="172"/>
      <c r="E8" s="172"/>
      <c r="F8" s="172"/>
      <c r="G8" s="172"/>
      <c r="H8" s="172"/>
      <c r="I8" s="172"/>
      <c r="J8" s="172"/>
      <c r="K8" s="172"/>
    </row>
    <row r="9" spans="2:11" ht="20.25" x14ac:dyDescent="0.3">
      <c r="B9" s="173"/>
      <c r="C9" s="173"/>
      <c r="D9" s="173"/>
      <c r="E9" s="173"/>
      <c r="F9" s="173"/>
      <c r="G9" s="173"/>
      <c r="H9" s="173"/>
      <c r="I9" s="173"/>
      <c r="J9" s="173"/>
      <c r="K9" s="173"/>
    </row>
    <row r="10" spans="2:11" ht="18.75" customHeight="1" x14ac:dyDescent="0.3">
      <c r="B10" s="161" t="s">
        <v>142</v>
      </c>
      <c r="C10" s="161"/>
      <c r="D10" s="161"/>
      <c r="E10" s="161"/>
      <c r="F10" s="161"/>
      <c r="G10" s="161"/>
      <c r="H10" s="161"/>
      <c r="I10" s="161"/>
      <c r="J10" s="161"/>
      <c r="K10" s="161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77" t="s">
        <v>143</v>
      </c>
      <c r="C12" s="177"/>
      <c r="D12" s="177"/>
      <c r="E12" s="177"/>
      <c r="F12" s="177"/>
      <c r="G12" s="177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66</v>
      </c>
      <c r="D14" s="67" t="s">
        <v>67</v>
      </c>
      <c r="E14" s="18" t="s">
        <v>15</v>
      </c>
      <c r="F14" s="68" t="s">
        <v>68</v>
      </c>
      <c r="G14" s="68" t="s">
        <v>69</v>
      </c>
      <c r="H14" s="68" t="s">
        <v>70</v>
      </c>
      <c r="I14" s="68" t="s">
        <v>71</v>
      </c>
      <c r="J14" s="18" t="s">
        <v>72</v>
      </c>
      <c r="K14" s="20" t="s">
        <v>73</v>
      </c>
    </row>
    <row r="15" spans="2:11" ht="15.75" x14ac:dyDescent="0.25">
      <c r="B15" s="97"/>
      <c r="C15" s="4"/>
      <c r="D15" s="4"/>
      <c r="E15" s="98"/>
      <c r="F15" s="98"/>
      <c r="G15" s="98"/>
      <c r="H15" s="98"/>
      <c r="I15" s="98"/>
      <c r="J15" s="4"/>
      <c r="K15" s="99"/>
    </row>
    <row r="16" spans="2:11" ht="61.5" customHeight="1" x14ac:dyDescent="0.25">
      <c r="B16" s="21">
        <v>1</v>
      </c>
      <c r="C16" s="3" t="s">
        <v>144</v>
      </c>
      <c r="D16" s="24" t="s">
        <v>145</v>
      </c>
      <c r="E16" s="22" t="s">
        <v>80</v>
      </c>
      <c r="F16" s="22" t="s">
        <v>77</v>
      </c>
      <c r="G16" s="22">
        <v>3900</v>
      </c>
      <c r="H16" s="22">
        <v>1.4</v>
      </c>
      <c r="I16" s="22">
        <v>1.4</v>
      </c>
      <c r="J16" s="71">
        <v>1.8</v>
      </c>
      <c r="K16" s="25">
        <f>I16*J16*G16</f>
        <v>9828</v>
      </c>
    </row>
    <row r="17" spans="2:11" x14ac:dyDescent="0.25">
      <c r="B17" s="21"/>
      <c r="C17" s="3" t="s">
        <v>82</v>
      </c>
      <c r="D17" s="24"/>
      <c r="E17" s="69"/>
      <c r="F17" s="22"/>
      <c r="G17" s="22"/>
      <c r="H17" s="22"/>
      <c r="I17" s="22"/>
      <c r="J17" s="23"/>
      <c r="K17" s="25">
        <f>SUM(K16:K16)</f>
        <v>9828</v>
      </c>
    </row>
    <row r="18" spans="2:11" ht="34.5" customHeight="1" x14ac:dyDescent="0.25">
      <c r="B18" s="21"/>
      <c r="C18" s="70" t="s">
        <v>83</v>
      </c>
      <c r="D18" s="24" t="s">
        <v>84</v>
      </c>
      <c r="E18" s="69"/>
      <c r="F18" s="22"/>
      <c r="G18" s="22"/>
      <c r="H18" s="22"/>
      <c r="I18" s="22"/>
      <c r="J18" s="23"/>
      <c r="K18" s="72">
        <f>K17*0.85</f>
        <v>8353.7999999999993</v>
      </c>
    </row>
    <row r="19" spans="2:11" ht="47.25" customHeight="1" x14ac:dyDescent="0.25">
      <c r="B19" s="21">
        <v>2</v>
      </c>
      <c r="C19" s="3" t="s">
        <v>114</v>
      </c>
      <c r="D19" s="24" t="s">
        <v>115</v>
      </c>
      <c r="E19" s="22" t="s">
        <v>116</v>
      </c>
      <c r="F19" s="22" t="s">
        <v>81</v>
      </c>
      <c r="G19" s="22">
        <v>82</v>
      </c>
      <c r="H19" s="22"/>
      <c r="I19" s="22">
        <v>1</v>
      </c>
      <c r="J19" s="71">
        <v>3.8</v>
      </c>
      <c r="K19" s="25">
        <f>G19*I19*J19</f>
        <v>311.59999999999997</v>
      </c>
    </row>
    <row r="20" spans="2:11" ht="36.75" customHeight="1" x14ac:dyDescent="0.25">
      <c r="B20" s="73">
        <v>3</v>
      </c>
      <c r="C20" s="74" t="s">
        <v>86</v>
      </c>
      <c r="D20" s="24" t="s">
        <v>87</v>
      </c>
      <c r="E20" s="22" t="s">
        <v>116</v>
      </c>
      <c r="F20" s="22" t="s">
        <v>81</v>
      </c>
      <c r="G20" s="22">
        <v>33</v>
      </c>
      <c r="H20" s="22">
        <v>1.75</v>
      </c>
      <c r="I20" s="22">
        <v>1.75</v>
      </c>
      <c r="J20" s="71">
        <v>3.8</v>
      </c>
      <c r="K20" s="25">
        <f>G20*I20*J20</f>
        <v>219.45</v>
      </c>
    </row>
    <row r="21" spans="2:11" x14ac:dyDescent="0.25">
      <c r="B21" s="21">
        <f>B20+1</f>
        <v>4</v>
      </c>
      <c r="C21" s="75" t="s">
        <v>88</v>
      </c>
      <c r="D21" s="24" t="s">
        <v>146</v>
      </c>
      <c r="E21" s="76">
        <v>8.3000000000000004E-2</v>
      </c>
      <c r="F21" s="22"/>
      <c r="G21" s="22"/>
      <c r="H21" s="22"/>
      <c r="I21" s="77">
        <v>8.3000000000000004E-2</v>
      </c>
      <c r="J21" s="24">
        <f>K18</f>
        <v>8353.7999999999993</v>
      </c>
      <c r="K21" s="25">
        <f>J21*I21</f>
        <v>693.36540000000002</v>
      </c>
    </row>
    <row r="22" spans="2:11" ht="30" x14ac:dyDescent="0.25">
      <c r="B22" s="21">
        <f>B21+1</f>
        <v>5</v>
      </c>
      <c r="C22" s="75" t="s">
        <v>118</v>
      </c>
      <c r="D22" s="24" t="s">
        <v>119</v>
      </c>
      <c r="E22" s="76">
        <v>0.1</v>
      </c>
      <c r="F22" s="22"/>
      <c r="G22" s="22"/>
      <c r="H22" s="22"/>
      <c r="I22" s="22">
        <v>0</v>
      </c>
      <c r="J22" s="24">
        <f>K18</f>
        <v>8353.7999999999993</v>
      </c>
      <c r="K22" s="25">
        <f>J22*I22</f>
        <v>0</v>
      </c>
    </row>
    <row r="23" spans="2:11" ht="31.5" customHeight="1" x14ac:dyDescent="0.25">
      <c r="B23" s="21">
        <f>B22+1</f>
        <v>6</v>
      </c>
      <c r="C23" s="75" t="s">
        <v>89</v>
      </c>
      <c r="D23" s="24" t="s">
        <v>90</v>
      </c>
      <c r="E23" s="76">
        <v>0.06</v>
      </c>
      <c r="F23" s="22" t="s">
        <v>91</v>
      </c>
      <c r="G23" s="22"/>
      <c r="H23" s="22">
        <v>2.5</v>
      </c>
      <c r="I23" s="22">
        <v>0.15</v>
      </c>
      <c r="J23" s="24">
        <f>K18+K21</f>
        <v>9047.1653999999999</v>
      </c>
      <c r="K23" s="25">
        <f>J23*I23</f>
        <v>1357.0748099999998</v>
      </c>
    </row>
    <row r="24" spans="2:11" ht="36" customHeight="1" x14ac:dyDescent="0.25">
      <c r="B24" s="21"/>
      <c r="C24" s="78" t="s">
        <v>92</v>
      </c>
      <c r="D24" s="42"/>
      <c r="E24" s="76"/>
      <c r="F24" s="42"/>
      <c r="G24" s="42"/>
      <c r="H24" s="42"/>
      <c r="I24" s="42"/>
      <c r="J24" s="24"/>
      <c r="K24" s="79">
        <f>SUM(K18:K23)</f>
        <v>10935.290210000001</v>
      </c>
    </row>
    <row r="25" spans="2:11" ht="26.25" customHeight="1" x14ac:dyDescent="0.25">
      <c r="B25" s="73">
        <v>7</v>
      </c>
      <c r="C25" s="80" t="s">
        <v>93</v>
      </c>
      <c r="D25" s="81"/>
      <c r="E25" s="82">
        <v>0.02</v>
      </c>
      <c r="F25" s="81"/>
      <c r="G25" s="81"/>
      <c r="H25" s="81"/>
      <c r="I25" s="81"/>
      <c r="J25" s="83"/>
      <c r="K25" s="84">
        <f>K24*0.02</f>
        <v>218.70580420000002</v>
      </c>
    </row>
    <row r="26" spans="2:11" ht="15.75" x14ac:dyDescent="0.25">
      <c r="B26" s="85"/>
      <c r="C26" s="86" t="s">
        <v>94</v>
      </c>
      <c r="D26" s="86"/>
      <c r="E26" s="87"/>
      <c r="F26" s="86"/>
      <c r="G26" s="86"/>
      <c r="H26" s="86"/>
      <c r="I26" s="86"/>
      <c r="J26" s="86"/>
      <c r="K26" s="88">
        <f>SUM(K24:K25)</f>
        <v>11153.996014200002</v>
      </c>
    </row>
    <row r="27" spans="2:11" x14ac:dyDescent="0.25">
      <c r="B27" s="21"/>
      <c r="C27" s="89" t="s">
        <v>34</v>
      </c>
      <c r="D27" s="89"/>
      <c r="E27" s="89"/>
      <c r="F27" s="89"/>
      <c r="G27" s="89"/>
      <c r="H27" s="89"/>
      <c r="I27" s="89"/>
      <c r="J27" s="89"/>
      <c r="K27" s="90">
        <f>K26*0.2</f>
        <v>2230.7992028400004</v>
      </c>
    </row>
    <row r="28" spans="2:11" ht="15.75" x14ac:dyDescent="0.25">
      <c r="B28" s="91"/>
      <c r="C28" s="92" t="s">
        <v>35</v>
      </c>
      <c r="D28" s="93"/>
      <c r="E28" s="93"/>
      <c r="F28" s="94"/>
      <c r="G28" s="94"/>
      <c r="H28" s="94"/>
      <c r="I28" s="94"/>
      <c r="J28" s="94"/>
      <c r="K28" s="95">
        <f>K26+K27</f>
        <v>13384.795217040002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3"/>
      <c r="C40" s="104" t="s">
        <v>44</v>
      </c>
      <c r="D40" s="103"/>
      <c r="E40" s="103"/>
      <c r="F40" s="103"/>
      <c r="G40" s="103"/>
      <c r="H40" s="105"/>
      <c r="I40" s="105"/>
    </row>
    <row r="41" spans="2:9" ht="15.75" hidden="1" x14ac:dyDescent="0.25">
      <c r="B41" s="103"/>
      <c r="C41" s="106"/>
      <c r="D41" s="106"/>
      <c r="E41" s="106"/>
      <c r="F41" s="106"/>
      <c r="G41" s="106"/>
      <c r="H41" s="106"/>
      <c r="I41" s="106"/>
    </row>
    <row r="42" spans="2:9" ht="15.75" hidden="1" x14ac:dyDescent="0.25">
      <c r="B42" s="103"/>
      <c r="C42" s="103" t="s">
        <v>124</v>
      </c>
      <c r="D42" s="176" t="s">
        <v>125</v>
      </c>
      <c r="E42" s="176"/>
      <c r="F42" s="103" t="s">
        <v>126</v>
      </c>
      <c r="G42" s="103"/>
      <c r="H42" s="103"/>
      <c r="I42" s="103"/>
    </row>
    <row r="43" spans="2:9" ht="15.75" hidden="1" x14ac:dyDescent="0.25">
      <c r="B43" s="103"/>
      <c r="C43" s="106"/>
      <c r="D43" s="106"/>
      <c r="E43" s="106"/>
      <c r="F43" s="106"/>
      <c r="G43" s="106"/>
      <c r="H43" s="106"/>
      <c r="I43" s="106"/>
    </row>
    <row r="44" spans="2:9" ht="15.75" hidden="1" x14ac:dyDescent="0.25">
      <c r="B44" s="103"/>
      <c r="C44" s="103" t="s">
        <v>48</v>
      </c>
      <c r="D44" s="176" t="s">
        <v>125</v>
      </c>
      <c r="E44" s="176"/>
      <c r="F44" s="103" t="s">
        <v>49</v>
      </c>
      <c r="G44" s="103"/>
      <c r="H44" s="103"/>
      <c r="I44" s="103"/>
    </row>
    <row r="45" spans="2:9" ht="15.75" hidden="1" x14ac:dyDescent="0.25">
      <c r="B45" s="103"/>
      <c r="C45" s="103"/>
      <c r="D45" s="103"/>
      <c r="E45" s="103"/>
      <c r="F45" s="103"/>
      <c r="G45" s="103"/>
      <c r="H45" s="105"/>
      <c r="I45" s="105"/>
    </row>
    <row r="46" spans="2:9" ht="15.75" hidden="1" x14ac:dyDescent="0.25">
      <c r="B46" s="103"/>
      <c r="C46" s="103" t="s">
        <v>127</v>
      </c>
      <c r="D46" s="176" t="s">
        <v>125</v>
      </c>
      <c r="E46" s="176"/>
      <c r="F46" s="103" t="s">
        <v>51</v>
      </c>
      <c r="G46" s="103"/>
      <c r="H46" s="105"/>
      <c r="I46" s="105"/>
    </row>
    <row r="47" spans="2:9" ht="15.75" hidden="1" x14ac:dyDescent="0.25">
      <c r="B47" s="107"/>
      <c r="C47" s="103"/>
      <c r="D47" s="103"/>
      <c r="E47" s="103"/>
      <c r="F47" s="103"/>
      <c r="G47" s="103"/>
      <c r="H47" s="105"/>
      <c r="I47" s="105"/>
    </row>
    <row r="48" spans="2:9" ht="15.75" hidden="1" x14ac:dyDescent="0.25">
      <c r="B48" s="108"/>
      <c r="C48" s="103" t="s">
        <v>52</v>
      </c>
      <c r="D48" s="176" t="s">
        <v>125</v>
      </c>
      <c r="E48" s="176"/>
      <c r="F48" s="103" t="s">
        <v>53</v>
      </c>
      <c r="G48" s="103"/>
      <c r="H48" s="105"/>
      <c r="I48" s="109"/>
    </row>
    <row r="49" spans="2:9" ht="15.75" hidden="1" x14ac:dyDescent="0.25">
      <c r="B49" s="108"/>
      <c r="C49" s="103"/>
      <c r="D49" s="103"/>
      <c r="E49" s="103"/>
      <c r="F49" s="103"/>
      <c r="G49" s="103"/>
      <c r="H49" s="105"/>
      <c r="I49" s="109"/>
    </row>
    <row r="50" spans="2:9" ht="15.75" hidden="1" x14ac:dyDescent="0.25">
      <c r="B50" s="108"/>
      <c r="C50" s="103" t="s">
        <v>54</v>
      </c>
      <c r="D50" s="176" t="s">
        <v>125</v>
      </c>
      <c r="E50" s="176"/>
      <c r="F50" s="103" t="s">
        <v>55</v>
      </c>
      <c r="G50" s="103"/>
      <c r="H50" s="105"/>
      <c r="I50" s="109"/>
    </row>
    <row r="51" spans="2:9" ht="15.75" hidden="1" x14ac:dyDescent="0.25">
      <c r="B51" s="108"/>
      <c r="C51" s="103"/>
      <c r="D51" s="103"/>
      <c r="E51" s="103"/>
      <c r="F51" s="103"/>
      <c r="G51" s="103"/>
      <c r="H51" s="109"/>
      <c r="I51" s="109"/>
    </row>
    <row r="52" spans="2:9" ht="15.75" hidden="1" x14ac:dyDescent="0.25">
      <c r="C52" s="103" t="s">
        <v>56</v>
      </c>
      <c r="D52" s="176" t="s">
        <v>125</v>
      </c>
      <c r="E52" s="176"/>
      <c r="F52" s="103" t="s">
        <v>57</v>
      </c>
      <c r="G52" s="103"/>
    </row>
    <row r="53" spans="2:9" ht="15.75" hidden="1" x14ac:dyDescent="0.25">
      <c r="C53" s="108"/>
      <c r="D53" s="108"/>
      <c r="E53" s="108"/>
      <c r="F53" s="108"/>
      <c r="G53" s="108"/>
    </row>
    <row r="54" spans="2:9" ht="15.75" hidden="1" x14ac:dyDescent="0.25">
      <c r="C54" s="103" t="s">
        <v>63</v>
      </c>
      <c r="D54" s="176" t="s">
        <v>125</v>
      </c>
      <c r="E54" s="176"/>
      <c r="F54" s="103" t="s">
        <v>147</v>
      </c>
      <c r="G54" s="103"/>
    </row>
  </sheetData>
  <mergeCells count="11">
    <mergeCell ref="D54:E54"/>
    <mergeCell ref="D44:E44"/>
    <mergeCell ref="D46:E46"/>
    <mergeCell ref="D48:E48"/>
    <mergeCell ref="D50:E50"/>
    <mergeCell ref="D52:E52"/>
    <mergeCell ref="B8:K8"/>
    <mergeCell ref="B9:K9"/>
    <mergeCell ref="B10:K10"/>
    <mergeCell ref="B12:G12"/>
    <mergeCell ref="D42:E42"/>
  </mergeCells>
  <pageMargins left="0.7" right="0.7" top="0.75" bottom="0.75" header="0.511811023622047" footer="0.511811023622047"/>
  <pageSetup paperSize="9" scale="57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54"/>
  <sheetViews>
    <sheetView view="pageBreakPreview" topLeftCell="A21" zoomScaleNormal="100" workbookViewId="0">
      <selection activeCell="A42" sqref="A42"/>
    </sheetView>
  </sheetViews>
  <sheetFormatPr defaultColWidth="8.85546875" defaultRowHeight="15" x14ac:dyDescent="0.25"/>
  <cols>
    <col min="1" max="2" width="4.140625" customWidth="1"/>
    <col min="4" max="4" width="42.140625" customWidth="1"/>
    <col min="5" max="5" width="16" customWidth="1"/>
    <col min="12" max="12" width="10.710937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148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149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72" t="s">
        <v>150</v>
      </c>
      <c r="D8" s="172"/>
      <c r="E8" s="172"/>
      <c r="F8" s="172"/>
      <c r="G8" s="172"/>
      <c r="H8" s="172"/>
      <c r="I8" s="172"/>
      <c r="J8" s="172"/>
      <c r="K8" s="172"/>
      <c r="L8" s="172"/>
    </row>
    <row r="9" spans="3:12" ht="20.25" x14ac:dyDescent="0.3">
      <c r="C9" s="173"/>
      <c r="D9" s="173"/>
      <c r="E9" s="173"/>
      <c r="F9" s="173"/>
      <c r="G9" s="173"/>
      <c r="H9" s="173"/>
      <c r="I9" s="173"/>
      <c r="J9" s="173"/>
      <c r="K9" s="173"/>
      <c r="L9" s="173"/>
    </row>
    <row r="10" spans="3:12" ht="18.75" customHeight="1" x14ac:dyDescent="0.3">
      <c r="C10" s="161" t="s">
        <v>28</v>
      </c>
      <c r="D10" s="161"/>
      <c r="E10" s="161"/>
      <c r="F10" s="161"/>
      <c r="G10" s="161"/>
      <c r="H10" s="161"/>
      <c r="I10" s="161"/>
      <c r="J10" s="161"/>
      <c r="K10" s="161"/>
      <c r="L10" s="161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77" t="s">
        <v>143</v>
      </c>
      <c r="D12" s="177"/>
      <c r="E12" s="177"/>
      <c r="F12" s="177"/>
      <c r="G12" s="177"/>
      <c r="H12" s="177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66</v>
      </c>
      <c r="E14" s="67" t="s">
        <v>67</v>
      </c>
      <c r="F14" s="18" t="s">
        <v>15</v>
      </c>
      <c r="G14" s="68" t="s">
        <v>68</v>
      </c>
      <c r="H14" s="68" t="s">
        <v>69</v>
      </c>
      <c r="I14" s="68" t="s">
        <v>70</v>
      </c>
      <c r="J14" s="68" t="s">
        <v>71</v>
      </c>
      <c r="K14" s="18" t="s">
        <v>72</v>
      </c>
      <c r="L14" s="20" t="s">
        <v>73</v>
      </c>
    </row>
    <row r="15" spans="3:12" ht="15.75" x14ac:dyDescent="0.25">
      <c r="C15" s="97"/>
      <c r="D15" s="4"/>
      <c r="E15" s="4"/>
      <c r="F15" s="98"/>
      <c r="G15" s="98"/>
      <c r="H15" s="98"/>
      <c r="I15" s="98"/>
      <c r="J15" s="98"/>
      <c r="K15" s="4"/>
      <c r="L15" s="99"/>
    </row>
    <row r="16" spans="3:12" ht="39.75" customHeight="1" x14ac:dyDescent="0.25">
      <c r="C16" s="21">
        <v>1</v>
      </c>
      <c r="D16" s="3" t="s">
        <v>144</v>
      </c>
      <c r="E16" s="24" t="s">
        <v>145</v>
      </c>
      <c r="F16" s="22" t="s">
        <v>80</v>
      </c>
      <c r="G16" s="22" t="s">
        <v>77</v>
      </c>
      <c r="H16" s="22">
        <v>3900</v>
      </c>
      <c r="I16" s="22">
        <v>1.4</v>
      </c>
      <c r="J16" s="22">
        <v>1.4</v>
      </c>
      <c r="K16" s="71">
        <v>0.5</v>
      </c>
      <c r="L16" s="25">
        <f>J16*K16*H16</f>
        <v>2730</v>
      </c>
    </row>
    <row r="17" spans="3:12" x14ac:dyDescent="0.25">
      <c r="C17" s="21"/>
      <c r="D17" s="3" t="s">
        <v>82</v>
      </c>
      <c r="E17" s="24"/>
      <c r="F17" s="69"/>
      <c r="G17" s="22"/>
      <c r="H17" s="22"/>
      <c r="I17" s="22"/>
      <c r="J17" s="22"/>
      <c r="K17" s="23"/>
      <c r="L17" s="25">
        <f>SUM(L16:L16)</f>
        <v>2730</v>
      </c>
    </row>
    <row r="18" spans="3:12" ht="39.75" customHeight="1" x14ac:dyDescent="0.25">
      <c r="C18" s="21"/>
      <c r="D18" s="70" t="s">
        <v>83</v>
      </c>
      <c r="E18" s="24" t="s">
        <v>84</v>
      </c>
      <c r="F18" s="69"/>
      <c r="G18" s="22"/>
      <c r="H18" s="22"/>
      <c r="I18" s="22"/>
      <c r="J18" s="22"/>
      <c r="K18" s="23"/>
      <c r="L18" s="72">
        <f>L17*0.85</f>
        <v>2320.5</v>
      </c>
    </row>
    <row r="19" spans="3:12" ht="42.75" customHeight="1" x14ac:dyDescent="0.25">
      <c r="C19" s="21">
        <v>2</v>
      </c>
      <c r="D19" s="3" t="s">
        <v>114</v>
      </c>
      <c r="E19" s="24" t="s">
        <v>115</v>
      </c>
      <c r="F19" s="22" t="s">
        <v>116</v>
      </c>
      <c r="G19" s="22" t="s">
        <v>81</v>
      </c>
      <c r="H19" s="22">
        <v>82</v>
      </c>
      <c r="I19" s="22"/>
      <c r="J19" s="22">
        <v>1</v>
      </c>
      <c r="K19" s="71">
        <v>2</v>
      </c>
      <c r="L19" s="25">
        <f>H19*J19*K19</f>
        <v>164</v>
      </c>
    </row>
    <row r="20" spans="3:12" ht="42.75" customHeight="1" x14ac:dyDescent="0.25">
      <c r="C20" s="73">
        <v>3</v>
      </c>
      <c r="D20" s="74" t="s">
        <v>86</v>
      </c>
      <c r="E20" s="24" t="s">
        <v>87</v>
      </c>
      <c r="F20" s="22" t="s">
        <v>116</v>
      </c>
      <c r="G20" s="22" t="s">
        <v>81</v>
      </c>
      <c r="H20" s="22">
        <v>33</v>
      </c>
      <c r="I20" s="22">
        <v>1.75</v>
      </c>
      <c r="J20" s="22">
        <v>1.75</v>
      </c>
      <c r="K20" s="71">
        <v>2</v>
      </c>
      <c r="L20" s="25">
        <f>H20*J20*K20</f>
        <v>115.5</v>
      </c>
    </row>
    <row r="21" spans="3:12" x14ac:dyDescent="0.25">
      <c r="C21" s="21">
        <f>C20+1</f>
        <v>4</v>
      </c>
      <c r="D21" s="75" t="s">
        <v>88</v>
      </c>
      <c r="E21" s="24" t="s">
        <v>146</v>
      </c>
      <c r="F21" s="76">
        <v>8.3000000000000004E-2</v>
      </c>
      <c r="G21" s="22"/>
      <c r="H21" s="22"/>
      <c r="I21" s="22"/>
      <c r="J21" s="77">
        <v>8.3000000000000004E-2</v>
      </c>
      <c r="K21" s="24">
        <f>L18</f>
        <v>2320.5</v>
      </c>
      <c r="L21" s="25">
        <f>K21*J21</f>
        <v>192.60150000000002</v>
      </c>
    </row>
    <row r="22" spans="3:12" ht="33.75" customHeight="1" x14ac:dyDescent="0.25">
      <c r="C22" s="21">
        <f>C21+1</f>
        <v>5</v>
      </c>
      <c r="D22" s="75" t="s">
        <v>118</v>
      </c>
      <c r="E22" s="24" t="s">
        <v>119</v>
      </c>
      <c r="F22" s="76">
        <v>0.1</v>
      </c>
      <c r="G22" s="22"/>
      <c r="H22" s="22"/>
      <c r="I22" s="22"/>
      <c r="J22" s="22">
        <v>0</v>
      </c>
      <c r="K22" s="24">
        <f>L18</f>
        <v>2320.5</v>
      </c>
      <c r="L22" s="25">
        <f>K22*J22</f>
        <v>0</v>
      </c>
    </row>
    <row r="23" spans="3:12" ht="45.75" customHeight="1" x14ac:dyDescent="0.25">
      <c r="C23" s="21">
        <f>C22+1</f>
        <v>6</v>
      </c>
      <c r="D23" s="75" t="s">
        <v>89</v>
      </c>
      <c r="E23" s="24" t="s">
        <v>90</v>
      </c>
      <c r="F23" s="76">
        <v>0.06</v>
      </c>
      <c r="G23" s="22" t="s">
        <v>91</v>
      </c>
      <c r="H23" s="22"/>
      <c r="I23" s="22">
        <v>2.5</v>
      </c>
      <c r="J23" s="22">
        <v>0.15</v>
      </c>
      <c r="K23" s="24">
        <f>L18+L21</f>
        <v>2513.1015000000002</v>
      </c>
      <c r="L23" s="25">
        <f>K23*J23</f>
        <v>376.96522500000003</v>
      </c>
    </row>
    <row r="24" spans="3:12" ht="27.75" customHeight="1" x14ac:dyDescent="0.25">
      <c r="C24" s="21"/>
      <c r="D24" s="78" t="s">
        <v>92</v>
      </c>
      <c r="E24" s="42"/>
      <c r="F24" s="76"/>
      <c r="G24" s="42"/>
      <c r="H24" s="42"/>
      <c r="I24" s="42"/>
      <c r="J24" s="42"/>
      <c r="K24" s="24"/>
      <c r="L24" s="79">
        <f>SUM(L18:L23)</f>
        <v>3169.5667250000001</v>
      </c>
    </row>
    <row r="25" spans="3:12" ht="15.75" x14ac:dyDescent="0.25">
      <c r="C25" s="73">
        <v>7</v>
      </c>
      <c r="D25" s="80" t="s">
        <v>93</v>
      </c>
      <c r="E25" s="81"/>
      <c r="F25" s="82">
        <v>0.02</v>
      </c>
      <c r="G25" s="81"/>
      <c r="H25" s="81"/>
      <c r="I25" s="81"/>
      <c r="J25" s="81"/>
      <c r="K25" s="83"/>
      <c r="L25" s="84">
        <f>L24*0.02</f>
        <v>63.391334500000006</v>
      </c>
    </row>
    <row r="26" spans="3:12" ht="15.75" x14ac:dyDescent="0.25">
      <c r="C26" s="85"/>
      <c r="D26" s="86" t="s">
        <v>94</v>
      </c>
      <c r="E26" s="86"/>
      <c r="F26" s="87"/>
      <c r="G26" s="86"/>
      <c r="H26" s="86"/>
      <c r="I26" s="86"/>
      <c r="J26" s="86"/>
      <c r="K26" s="86"/>
      <c r="L26" s="88">
        <f>SUM(L24:L25)</f>
        <v>3232.9580595000002</v>
      </c>
    </row>
    <row r="27" spans="3:12" x14ac:dyDescent="0.25">
      <c r="C27" s="21"/>
      <c r="D27" s="89" t="s">
        <v>34</v>
      </c>
      <c r="E27" s="89"/>
      <c r="F27" s="89"/>
      <c r="G27" s="89"/>
      <c r="H27" s="89"/>
      <c r="I27" s="89"/>
      <c r="J27" s="89"/>
      <c r="K27" s="89"/>
      <c r="L27" s="90">
        <f>L26*0.2</f>
        <v>646.59161190000009</v>
      </c>
    </row>
    <row r="28" spans="3:12" ht="15.75" x14ac:dyDescent="0.25">
      <c r="C28" s="91"/>
      <c r="D28" s="92" t="s">
        <v>35</v>
      </c>
      <c r="E28" s="93"/>
      <c r="F28" s="93"/>
      <c r="G28" s="94"/>
      <c r="H28" s="94"/>
      <c r="I28" s="94"/>
      <c r="J28" s="94"/>
      <c r="K28" s="94"/>
      <c r="L28" s="95">
        <f>L26+L27</f>
        <v>3879.5496714000001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3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3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3:10" ht="15.75" x14ac:dyDescent="0.25">
      <c r="C35" s="9"/>
      <c r="D35" s="8"/>
      <c r="E35" s="8"/>
      <c r="F35" s="8"/>
      <c r="G35" s="8"/>
      <c r="H35" s="8"/>
      <c r="I35" s="58"/>
      <c r="J35" s="58"/>
    </row>
    <row r="36" spans="3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3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3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3:10" ht="15.75" x14ac:dyDescent="0.25">
      <c r="C39" s="9"/>
      <c r="D39" s="53"/>
      <c r="E39" s="8"/>
      <c r="F39" s="8"/>
      <c r="G39" s="8"/>
      <c r="H39" s="8"/>
      <c r="I39" s="58"/>
      <c r="J39" s="58"/>
    </row>
    <row r="40" spans="3:10" ht="15.75" hidden="1" x14ac:dyDescent="0.25">
      <c r="C40" s="8"/>
      <c r="D40" s="104" t="s">
        <v>44</v>
      </c>
      <c r="E40" s="103"/>
      <c r="F40" s="103"/>
      <c r="G40" s="103"/>
      <c r="H40" s="103"/>
      <c r="I40" s="105"/>
      <c r="J40" s="105"/>
    </row>
    <row r="41" spans="3:10" ht="15.75" hidden="1" x14ac:dyDescent="0.25">
      <c r="C41" s="8"/>
      <c r="D41" s="106"/>
      <c r="E41" s="106"/>
      <c r="F41" s="106"/>
      <c r="G41" s="106"/>
      <c r="H41" s="106"/>
      <c r="I41" s="106"/>
      <c r="J41" s="106"/>
    </row>
    <row r="42" spans="3:10" ht="15.75" hidden="1" x14ac:dyDescent="0.25">
      <c r="C42" s="8"/>
      <c r="D42" s="103" t="s">
        <v>124</v>
      </c>
      <c r="E42" s="176" t="s">
        <v>125</v>
      </c>
      <c r="F42" s="176"/>
      <c r="G42" s="103" t="s">
        <v>126</v>
      </c>
      <c r="H42" s="103"/>
      <c r="I42" s="103"/>
      <c r="J42" s="103"/>
    </row>
    <row r="43" spans="3:10" ht="15.75" hidden="1" x14ac:dyDescent="0.25">
      <c r="C43" s="8"/>
      <c r="D43" s="106"/>
      <c r="E43" s="106"/>
      <c r="F43" s="106"/>
      <c r="G43" s="106"/>
      <c r="H43" s="106"/>
      <c r="I43" s="106"/>
      <c r="J43" s="106"/>
    </row>
    <row r="44" spans="3:10" ht="15.75" hidden="1" x14ac:dyDescent="0.25">
      <c r="C44" s="8"/>
      <c r="D44" s="103" t="s">
        <v>48</v>
      </c>
      <c r="E44" s="176" t="s">
        <v>125</v>
      </c>
      <c r="F44" s="176"/>
      <c r="G44" s="103" t="s">
        <v>49</v>
      </c>
      <c r="H44" s="103"/>
      <c r="I44" s="103"/>
      <c r="J44" s="103"/>
    </row>
    <row r="45" spans="3:10" ht="15.75" hidden="1" x14ac:dyDescent="0.25">
      <c r="C45" s="8"/>
      <c r="D45" s="103"/>
      <c r="E45" s="103"/>
      <c r="F45" s="103"/>
      <c r="G45" s="103"/>
      <c r="H45" s="103"/>
      <c r="I45" s="105"/>
      <c r="J45" s="105"/>
    </row>
    <row r="46" spans="3:10" ht="15.75" hidden="1" x14ac:dyDescent="0.25">
      <c r="C46" s="8"/>
      <c r="D46" s="103" t="s">
        <v>127</v>
      </c>
      <c r="E46" s="176" t="s">
        <v>125</v>
      </c>
      <c r="F46" s="176"/>
      <c r="G46" s="103" t="s">
        <v>51</v>
      </c>
      <c r="H46" s="103"/>
      <c r="I46" s="105"/>
      <c r="J46" s="105"/>
    </row>
    <row r="47" spans="3:10" ht="15.75" hidden="1" x14ac:dyDescent="0.25">
      <c r="C47" s="8"/>
      <c r="D47" s="103"/>
      <c r="E47" s="103"/>
      <c r="F47" s="103"/>
      <c r="G47" s="103"/>
      <c r="H47" s="103"/>
      <c r="I47" s="105"/>
      <c r="J47" s="105"/>
    </row>
    <row r="48" spans="3:10" ht="15.75" hidden="1" x14ac:dyDescent="0.25">
      <c r="C48" s="8"/>
      <c r="D48" s="103" t="s">
        <v>52</v>
      </c>
      <c r="E48" s="176" t="s">
        <v>125</v>
      </c>
      <c r="F48" s="176"/>
      <c r="G48" s="103" t="s">
        <v>53</v>
      </c>
      <c r="H48" s="103"/>
      <c r="I48" s="105"/>
      <c r="J48" s="105"/>
    </row>
    <row r="49" spans="3:10" ht="15.75" hidden="1" x14ac:dyDescent="0.25">
      <c r="C49" s="64"/>
      <c r="D49" s="103"/>
      <c r="E49" s="103"/>
      <c r="F49" s="103"/>
      <c r="G49" s="103"/>
      <c r="H49" s="103"/>
      <c r="I49" s="105"/>
      <c r="J49" s="105"/>
    </row>
    <row r="50" spans="3:10" ht="15.75" hidden="1" x14ac:dyDescent="0.25">
      <c r="C50" s="65"/>
      <c r="D50" s="103" t="s">
        <v>54</v>
      </c>
      <c r="E50" s="176" t="s">
        <v>125</v>
      </c>
      <c r="F50" s="176"/>
      <c r="G50" s="103" t="s">
        <v>55</v>
      </c>
      <c r="H50" s="103"/>
      <c r="I50" s="105"/>
      <c r="J50" s="109"/>
    </row>
    <row r="51" spans="3:10" ht="15.75" hidden="1" x14ac:dyDescent="0.25">
      <c r="C51" s="65"/>
      <c r="D51" s="103"/>
      <c r="E51" s="103"/>
      <c r="F51" s="103"/>
      <c r="G51" s="103"/>
      <c r="H51" s="103"/>
      <c r="I51" s="105"/>
      <c r="J51" s="109"/>
    </row>
    <row r="52" spans="3:10" ht="15.75" hidden="1" x14ac:dyDescent="0.25">
      <c r="C52" s="65"/>
      <c r="D52" s="103" t="s">
        <v>56</v>
      </c>
      <c r="E52" s="176" t="s">
        <v>125</v>
      </c>
      <c r="F52" s="176"/>
      <c r="G52" s="103" t="s">
        <v>57</v>
      </c>
      <c r="H52" s="103"/>
      <c r="I52" s="105"/>
      <c r="J52" s="109"/>
    </row>
    <row r="53" spans="3:10" ht="15.75" hidden="1" x14ac:dyDescent="0.25">
      <c r="C53" s="65"/>
      <c r="D53" s="108"/>
      <c r="E53" s="108"/>
      <c r="F53" s="108"/>
      <c r="G53" s="108"/>
      <c r="H53" s="108"/>
      <c r="I53" s="109"/>
      <c r="J53" s="109"/>
    </row>
    <row r="54" spans="3:10" ht="15.75" hidden="1" x14ac:dyDescent="0.25">
      <c r="C54" s="53"/>
      <c r="D54" s="103" t="s">
        <v>63</v>
      </c>
      <c r="E54" s="176" t="s">
        <v>125</v>
      </c>
      <c r="F54" s="176"/>
      <c r="G54" s="103" t="s">
        <v>64</v>
      </c>
      <c r="H54" s="103"/>
      <c r="I54" s="110"/>
      <c r="J54" s="110"/>
    </row>
  </sheetData>
  <mergeCells count="11">
    <mergeCell ref="E54:F54"/>
    <mergeCell ref="E44:F44"/>
    <mergeCell ref="E46:F46"/>
    <mergeCell ref="E48:F48"/>
    <mergeCell ref="E50:F50"/>
    <mergeCell ref="E52:F52"/>
    <mergeCell ref="C8:L8"/>
    <mergeCell ref="C9:L9"/>
    <mergeCell ref="C10:L10"/>
    <mergeCell ref="C12:H12"/>
    <mergeCell ref="E42:F42"/>
  </mergeCells>
  <pageMargins left="0.7" right="0.7" top="0.75" bottom="0.75" header="0.511811023622047" footer="0.511811023622047"/>
  <pageSetup paperSize="9" scale="54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L54"/>
  <sheetViews>
    <sheetView view="pageBreakPreview" topLeftCell="A28" zoomScaleNormal="100" workbookViewId="0">
      <selection activeCell="A42" sqref="A42"/>
    </sheetView>
  </sheetViews>
  <sheetFormatPr defaultColWidth="8.85546875" defaultRowHeight="15" x14ac:dyDescent="0.25"/>
  <cols>
    <col min="1" max="2" width="2.7109375" customWidth="1"/>
    <col min="4" max="4" width="41.42578125" customWidth="1"/>
    <col min="12" max="12" width="11.14062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151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152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72" t="s">
        <v>153</v>
      </c>
      <c r="D8" s="172"/>
      <c r="E8" s="172"/>
      <c r="F8" s="172"/>
      <c r="G8" s="172"/>
      <c r="H8" s="172"/>
      <c r="I8" s="172"/>
      <c r="J8" s="172"/>
      <c r="K8" s="172"/>
      <c r="L8" s="172"/>
    </row>
    <row r="9" spans="3:12" ht="20.25" x14ac:dyDescent="0.3">
      <c r="C9" s="173"/>
      <c r="D9" s="173"/>
      <c r="E9" s="173"/>
      <c r="F9" s="173"/>
      <c r="G9" s="173"/>
      <c r="H9" s="173"/>
      <c r="I9" s="173"/>
      <c r="J9" s="173"/>
      <c r="K9" s="173"/>
      <c r="L9" s="173"/>
    </row>
    <row r="10" spans="3:12" ht="18.75" customHeight="1" x14ac:dyDescent="0.3">
      <c r="C10" s="161" t="s">
        <v>154</v>
      </c>
      <c r="D10" s="161"/>
      <c r="E10" s="161"/>
      <c r="F10" s="161"/>
      <c r="G10" s="161"/>
      <c r="H10" s="161"/>
      <c r="I10" s="161"/>
      <c r="J10" s="161"/>
      <c r="K10" s="161"/>
      <c r="L10" s="161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77" t="s">
        <v>143</v>
      </c>
      <c r="D12" s="177"/>
      <c r="E12" s="177"/>
      <c r="F12" s="177"/>
      <c r="G12" s="177"/>
      <c r="H12" s="177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66</v>
      </c>
      <c r="E14" s="67" t="s">
        <v>67</v>
      </c>
      <c r="F14" s="18" t="s">
        <v>15</v>
      </c>
      <c r="G14" s="68" t="s">
        <v>68</v>
      </c>
      <c r="H14" s="68" t="s">
        <v>69</v>
      </c>
      <c r="I14" s="68" t="s">
        <v>70</v>
      </c>
      <c r="J14" s="68" t="s">
        <v>71</v>
      </c>
      <c r="K14" s="18" t="s">
        <v>72</v>
      </c>
      <c r="L14" s="20" t="s">
        <v>73</v>
      </c>
    </row>
    <row r="15" spans="3:12" ht="15.75" x14ac:dyDescent="0.25">
      <c r="C15" s="97"/>
      <c r="D15" s="4"/>
      <c r="E15" s="4"/>
      <c r="F15" s="98"/>
      <c r="G15" s="98"/>
      <c r="H15" s="98"/>
      <c r="I15" s="98"/>
      <c r="J15" s="98"/>
      <c r="K15" s="4"/>
      <c r="L15" s="99"/>
    </row>
    <row r="16" spans="3:12" ht="27.75" customHeight="1" x14ac:dyDescent="0.25">
      <c r="C16" s="21">
        <v>1</v>
      </c>
      <c r="D16" s="3" t="s">
        <v>144</v>
      </c>
      <c r="E16" s="24" t="s">
        <v>155</v>
      </c>
      <c r="F16" s="22" t="s">
        <v>80</v>
      </c>
      <c r="G16" s="22" t="s">
        <v>77</v>
      </c>
      <c r="H16" s="22">
        <v>3900</v>
      </c>
      <c r="I16" s="22">
        <v>1.4</v>
      </c>
      <c r="J16" s="22">
        <v>1.4</v>
      </c>
      <c r="K16" s="71">
        <v>0.64</v>
      </c>
      <c r="L16" s="25">
        <f>J16*K16*H16</f>
        <v>3494.3999999999996</v>
      </c>
    </row>
    <row r="17" spans="3:12" x14ac:dyDescent="0.25">
      <c r="C17" s="21"/>
      <c r="D17" s="3" t="s">
        <v>82</v>
      </c>
      <c r="E17" s="24"/>
      <c r="F17" s="69"/>
      <c r="G17" s="22"/>
      <c r="H17" s="22"/>
      <c r="I17" s="22"/>
      <c r="J17" s="22"/>
      <c r="K17" s="23"/>
      <c r="L17" s="25">
        <f>SUM(L16:L16)</f>
        <v>3494.3999999999996</v>
      </c>
    </row>
    <row r="18" spans="3:12" ht="25.5" customHeight="1" x14ac:dyDescent="0.25">
      <c r="C18" s="21"/>
      <c r="D18" s="70" t="s">
        <v>83</v>
      </c>
      <c r="E18" s="24" t="s">
        <v>84</v>
      </c>
      <c r="F18" s="69"/>
      <c r="G18" s="22"/>
      <c r="H18" s="22"/>
      <c r="I18" s="22"/>
      <c r="J18" s="22"/>
      <c r="K18" s="23"/>
      <c r="L18" s="72">
        <f>L17*0.85</f>
        <v>2970.24</v>
      </c>
    </row>
    <row r="19" spans="3:12" ht="41.25" customHeight="1" x14ac:dyDescent="0.25">
      <c r="C19" s="21">
        <v>2</v>
      </c>
      <c r="D19" s="3" t="s">
        <v>114</v>
      </c>
      <c r="E19" s="24" t="s">
        <v>115</v>
      </c>
      <c r="F19" s="22" t="s">
        <v>116</v>
      </c>
      <c r="G19" s="22" t="s">
        <v>81</v>
      </c>
      <c r="H19" s="22">
        <v>82</v>
      </c>
      <c r="I19" s="22"/>
      <c r="J19" s="22">
        <v>1</v>
      </c>
      <c r="K19" s="71">
        <v>2</v>
      </c>
      <c r="L19" s="25">
        <f>H19*J19*K19</f>
        <v>164</v>
      </c>
    </row>
    <row r="20" spans="3:12" ht="37.5" customHeight="1" x14ac:dyDescent="0.25">
      <c r="C20" s="73">
        <f>C19+1</f>
        <v>3</v>
      </c>
      <c r="D20" s="74" t="s">
        <v>86</v>
      </c>
      <c r="E20" s="24" t="s">
        <v>87</v>
      </c>
      <c r="F20" s="22" t="s">
        <v>116</v>
      </c>
      <c r="G20" s="22" t="s">
        <v>81</v>
      </c>
      <c r="H20" s="22">
        <v>33</v>
      </c>
      <c r="I20" s="22">
        <v>1.75</v>
      </c>
      <c r="J20" s="22">
        <v>1.75</v>
      </c>
      <c r="K20" s="71">
        <v>2</v>
      </c>
      <c r="L20" s="25">
        <f>H20*J20*K20</f>
        <v>115.5</v>
      </c>
    </row>
    <row r="21" spans="3:12" x14ac:dyDescent="0.25">
      <c r="C21" s="21">
        <f>C20+1</f>
        <v>4</v>
      </c>
      <c r="D21" s="75" t="s">
        <v>88</v>
      </c>
      <c r="E21" s="24" t="s">
        <v>146</v>
      </c>
      <c r="F21" s="76">
        <v>8.3000000000000004E-2</v>
      </c>
      <c r="G21" s="22"/>
      <c r="H21" s="22"/>
      <c r="I21" s="22"/>
      <c r="J21" s="77">
        <v>8.3000000000000004E-2</v>
      </c>
      <c r="K21" s="24">
        <f>L18</f>
        <v>2970.24</v>
      </c>
      <c r="L21" s="25">
        <f>K21*J21</f>
        <v>246.52992</v>
      </c>
    </row>
    <row r="22" spans="3:12" ht="25.5" customHeight="1" x14ac:dyDescent="0.25">
      <c r="C22" s="21">
        <f>C21+1</f>
        <v>5</v>
      </c>
      <c r="D22" s="75" t="s">
        <v>118</v>
      </c>
      <c r="E22" s="24" t="s">
        <v>119</v>
      </c>
      <c r="F22" s="76">
        <v>0.1</v>
      </c>
      <c r="G22" s="22"/>
      <c r="H22" s="22"/>
      <c r="I22" s="22"/>
      <c r="J22" s="22">
        <v>0</v>
      </c>
      <c r="K22" s="24">
        <f>L18</f>
        <v>2970.24</v>
      </c>
      <c r="L22" s="25">
        <f>K22*J22</f>
        <v>0</v>
      </c>
    </row>
    <row r="23" spans="3:12" ht="42" customHeight="1" x14ac:dyDescent="0.25">
      <c r="C23" s="21">
        <f>C22+1</f>
        <v>6</v>
      </c>
      <c r="D23" s="75" t="s">
        <v>89</v>
      </c>
      <c r="E23" s="24" t="s">
        <v>90</v>
      </c>
      <c r="F23" s="76">
        <v>0.06</v>
      </c>
      <c r="G23" s="22" t="s">
        <v>91</v>
      </c>
      <c r="H23" s="22"/>
      <c r="I23" s="22">
        <v>2.5</v>
      </c>
      <c r="J23" s="22">
        <v>0.15</v>
      </c>
      <c r="K23" s="24">
        <f>L18+L21</f>
        <v>3216.7699199999997</v>
      </c>
      <c r="L23" s="25">
        <f>K23*J23</f>
        <v>482.51548799999995</v>
      </c>
    </row>
    <row r="24" spans="3:12" ht="24" customHeight="1" x14ac:dyDescent="0.25">
      <c r="C24" s="21"/>
      <c r="D24" s="78" t="s">
        <v>92</v>
      </c>
      <c r="E24" s="42"/>
      <c r="F24" s="76"/>
      <c r="G24" s="42"/>
      <c r="H24" s="42"/>
      <c r="I24" s="42"/>
      <c r="J24" s="42"/>
      <c r="K24" s="24"/>
      <c r="L24" s="79">
        <f>SUM(L18:L23)</f>
        <v>3978.7854079999997</v>
      </c>
    </row>
    <row r="25" spans="3:12" ht="15.75" x14ac:dyDescent="0.25">
      <c r="C25" s="73">
        <v>7</v>
      </c>
      <c r="D25" s="80" t="s">
        <v>93</v>
      </c>
      <c r="E25" s="81"/>
      <c r="F25" s="82">
        <v>0.02</v>
      </c>
      <c r="G25" s="81"/>
      <c r="H25" s="81"/>
      <c r="I25" s="81"/>
      <c r="J25" s="81"/>
      <c r="K25" s="83"/>
      <c r="L25" s="84">
        <f>L24*0.02</f>
        <v>79.575708159999991</v>
      </c>
    </row>
    <row r="26" spans="3:12" ht="15.75" x14ac:dyDescent="0.25">
      <c r="C26" s="85"/>
      <c r="D26" s="86" t="s">
        <v>94</v>
      </c>
      <c r="E26" s="86"/>
      <c r="F26" s="87"/>
      <c r="G26" s="86"/>
      <c r="H26" s="86"/>
      <c r="I26" s="86"/>
      <c r="J26" s="86"/>
      <c r="K26" s="86"/>
      <c r="L26" s="88">
        <v>4058.37</v>
      </c>
    </row>
    <row r="27" spans="3:12" x14ac:dyDescent="0.25">
      <c r="C27" s="21"/>
      <c r="D27" s="89" t="s">
        <v>34</v>
      </c>
      <c r="E27" s="89"/>
      <c r="F27" s="89"/>
      <c r="G27" s="89"/>
      <c r="H27" s="89"/>
      <c r="I27" s="89"/>
      <c r="J27" s="89"/>
      <c r="K27" s="89"/>
      <c r="L27" s="90">
        <f>L26*0.2</f>
        <v>811.67399999999998</v>
      </c>
    </row>
    <row r="28" spans="3:12" ht="15.75" x14ac:dyDescent="0.25">
      <c r="C28" s="91"/>
      <c r="D28" s="92" t="s">
        <v>35</v>
      </c>
      <c r="E28" s="93"/>
      <c r="F28" s="93"/>
      <c r="G28" s="94"/>
      <c r="H28" s="94"/>
      <c r="I28" s="94"/>
      <c r="J28" s="94"/>
      <c r="K28" s="94"/>
      <c r="L28" s="95">
        <f>L26+L27</f>
        <v>4870.0439999999999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2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2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2:10" ht="15.75" x14ac:dyDescent="0.25">
      <c r="C35" s="9"/>
      <c r="D35" s="8"/>
      <c r="E35" s="8"/>
      <c r="F35" s="8"/>
      <c r="G35" s="8"/>
      <c r="H35" s="8"/>
      <c r="I35" s="58"/>
      <c r="J35" s="58"/>
    </row>
    <row r="36" spans="2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2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2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2:10" ht="15.75" x14ac:dyDescent="0.25">
      <c r="C39" s="9"/>
      <c r="D39" s="53"/>
      <c r="E39" s="8"/>
      <c r="F39" s="8"/>
      <c r="G39" s="8"/>
      <c r="H39" s="8"/>
      <c r="I39" s="58"/>
      <c r="J39" s="58"/>
    </row>
    <row r="40" spans="2:10" ht="15.75" hidden="1" x14ac:dyDescent="0.25">
      <c r="B40" s="8"/>
      <c r="D40" s="104" t="s">
        <v>44</v>
      </c>
      <c r="E40" s="103"/>
      <c r="F40" s="103"/>
      <c r="G40" s="103"/>
      <c r="H40" s="103"/>
      <c r="I40" s="105"/>
      <c r="J40" s="105"/>
    </row>
    <row r="41" spans="2:10" ht="15.75" hidden="1" x14ac:dyDescent="0.25">
      <c r="B41" s="8"/>
      <c r="D41" s="106"/>
      <c r="E41" s="106"/>
      <c r="F41" s="106"/>
      <c r="G41" s="106"/>
      <c r="H41" s="106"/>
      <c r="I41" s="106"/>
      <c r="J41" s="106"/>
    </row>
    <row r="42" spans="2:10" ht="15.75" hidden="1" x14ac:dyDescent="0.25">
      <c r="B42" s="8"/>
      <c r="D42" s="103" t="s">
        <v>124</v>
      </c>
      <c r="E42" s="176" t="s">
        <v>125</v>
      </c>
      <c r="F42" s="176"/>
      <c r="G42" s="103" t="s">
        <v>126</v>
      </c>
      <c r="H42" s="103"/>
      <c r="I42" s="103"/>
      <c r="J42" s="103"/>
    </row>
    <row r="43" spans="2:10" ht="15.75" hidden="1" x14ac:dyDescent="0.25">
      <c r="B43" s="8"/>
      <c r="D43" s="106"/>
      <c r="E43" s="106"/>
      <c r="F43" s="106"/>
      <c r="G43" s="106"/>
      <c r="H43" s="106"/>
      <c r="I43" s="106"/>
      <c r="J43" s="106"/>
    </row>
    <row r="44" spans="2:10" ht="15.75" hidden="1" x14ac:dyDescent="0.25">
      <c r="B44" s="8"/>
      <c r="D44" s="103" t="s">
        <v>48</v>
      </c>
      <c r="E44" s="176" t="s">
        <v>125</v>
      </c>
      <c r="F44" s="176"/>
      <c r="G44" s="103" t="s">
        <v>49</v>
      </c>
      <c r="H44" s="103"/>
      <c r="I44" s="103"/>
      <c r="J44" s="103"/>
    </row>
    <row r="45" spans="2:10" ht="15.75" hidden="1" x14ac:dyDescent="0.25">
      <c r="B45" s="8"/>
      <c r="D45" s="103"/>
      <c r="E45" s="103"/>
      <c r="F45" s="103"/>
      <c r="G45" s="103"/>
      <c r="H45" s="103"/>
      <c r="I45" s="105"/>
      <c r="J45" s="105"/>
    </row>
    <row r="46" spans="2:10" ht="15.75" hidden="1" x14ac:dyDescent="0.25">
      <c r="B46" s="8"/>
      <c r="D46" s="103" t="s">
        <v>127</v>
      </c>
      <c r="E46" s="176" t="s">
        <v>125</v>
      </c>
      <c r="F46" s="176"/>
      <c r="G46" s="103" t="s">
        <v>51</v>
      </c>
      <c r="H46" s="103"/>
      <c r="I46" s="105"/>
      <c r="J46" s="105"/>
    </row>
    <row r="47" spans="2:10" ht="15.75" hidden="1" x14ac:dyDescent="0.25">
      <c r="B47" s="8"/>
      <c r="D47" s="103"/>
      <c r="E47" s="103"/>
      <c r="F47" s="103"/>
      <c r="G47" s="103"/>
      <c r="H47" s="103"/>
      <c r="I47" s="105"/>
      <c r="J47" s="105"/>
    </row>
    <row r="48" spans="2:10" ht="15.75" hidden="1" x14ac:dyDescent="0.25">
      <c r="B48" s="8"/>
      <c r="D48" s="103" t="s">
        <v>52</v>
      </c>
      <c r="E48" s="176" t="s">
        <v>125</v>
      </c>
      <c r="F48" s="176"/>
      <c r="G48" s="103" t="s">
        <v>53</v>
      </c>
      <c r="H48" s="103"/>
      <c r="I48" s="105"/>
      <c r="J48" s="105"/>
    </row>
    <row r="49" spans="2:10" ht="15.75" hidden="1" x14ac:dyDescent="0.25">
      <c r="B49" s="64"/>
      <c r="D49" s="103"/>
      <c r="E49" s="103"/>
      <c r="F49" s="103"/>
      <c r="G49" s="103"/>
      <c r="H49" s="103"/>
      <c r="I49" s="105"/>
      <c r="J49" s="105"/>
    </row>
    <row r="50" spans="2:10" ht="15.75" hidden="1" x14ac:dyDescent="0.25">
      <c r="B50" s="65"/>
      <c r="D50" s="103" t="s">
        <v>54</v>
      </c>
      <c r="E50" s="176" t="s">
        <v>125</v>
      </c>
      <c r="F50" s="176"/>
      <c r="G50" s="103" t="s">
        <v>55</v>
      </c>
      <c r="H50" s="103"/>
      <c r="I50" s="105"/>
      <c r="J50" s="109"/>
    </row>
    <row r="51" spans="2:10" ht="15.75" hidden="1" x14ac:dyDescent="0.25">
      <c r="B51" s="65"/>
      <c r="D51" s="103"/>
      <c r="E51" s="103"/>
      <c r="F51" s="103"/>
      <c r="G51" s="103"/>
      <c r="H51" s="103"/>
      <c r="I51" s="105"/>
      <c r="J51" s="109"/>
    </row>
    <row r="52" spans="2:10" ht="15.75" hidden="1" x14ac:dyDescent="0.25">
      <c r="B52" s="65"/>
      <c r="D52" s="103" t="s">
        <v>56</v>
      </c>
      <c r="E52" s="176" t="s">
        <v>125</v>
      </c>
      <c r="F52" s="176"/>
      <c r="G52" s="103" t="s">
        <v>57</v>
      </c>
      <c r="H52" s="103"/>
      <c r="I52" s="105"/>
      <c r="J52" s="109"/>
    </row>
    <row r="53" spans="2:10" ht="15.75" hidden="1" x14ac:dyDescent="0.25">
      <c r="B53" s="65"/>
      <c r="D53" s="108"/>
      <c r="E53" s="108"/>
      <c r="F53" s="108"/>
      <c r="G53" s="108"/>
      <c r="H53" s="108"/>
      <c r="I53" s="109"/>
      <c r="J53" s="109"/>
    </row>
    <row r="54" spans="2:10" ht="15.75" hidden="1" x14ac:dyDescent="0.25">
      <c r="B54" s="53"/>
      <c r="D54" s="103" t="s">
        <v>63</v>
      </c>
      <c r="E54" s="176" t="s">
        <v>125</v>
      </c>
      <c r="F54" s="176"/>
      <c r="G54" s="103" t="s">
        <v>147</v>
      </c>
      <c r="H54" s="103"/>
      <c r="I54" s="110"/>
      <c r="J54" s="110"/>
    </row>
  </sheetData>
  <mergeCells count="11">
    <mergeCell ref="E54:F54"/>
    <mergeCell ref="E44:F44"/>
    <mergeCell ref="E46:F46"/>
    <mergeCell ref="E48:F48"/>
    <mergeCell ref="E50:F50"/>
    <mergeCell ref="E52:F52"/>
    <mergeCell ref="C8:L8"/>
    <mergeCell ref="C9:L9"/>
    <mergeCell ref="C10:L10"/>
    <mergeCell ref="C12:H12"/>
    <mergeCell ref="E42:F42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K54"/>
  <sheetViews>
    <sheetView view="pageBreakPreview" topLeftCell="A15" zoomScaleNormal="100" workbookViewId="0">
      <selection activeCell="A42" sqref="A42"/>
    </sheetView>
  </sheetViews>
  <sheetFormatPr defaultColWidth="8.85546875" defaultRowHeight="15" x14ac:dyDescent="0.25"/>
  <cols>
    <col min="1" max="1" width="5.5703125" customWidth="1"/>
    <col min="3" max="3" width="42.42578125" customWidth="1"/>
    <col min="4" max="4" width="10" customWidth="1"/>
    <col min="11" max="11" width="11.8554687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156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72" t="s">
        <v>157</v>
      </c>
      <c r="C8" s="172"/>
      <c r="D8" s="172"/>
      <c r="E8" s="172"/>
      <c r="F8" s="172"/>
      <c r="G8" s="172"/>
      <c r="H8" s="172"/>
      <c r="I8" s="172"/>
      <c r="J8" s="172"/>
      <c r="K8" s="172"/>
    </row>
    <row r="9" spans="2:11" ht="20.25" x14ac:dyDescent="0.3">
      <c r="B9" s="173"/>
      <c r="C9" s="173"/>
      <c r="D9" s="173"/>
      <c r="E9" s="173"/>
      <c r="F9" s="173"/>
      <c r="G9" s="173"/>
      <c r="H9" s="173"/>
      <c r="I9" s="173"/>
      <c r="J9" s="173"/>
      <c r="K9" s="173"/>
    </row>
    <row r="10" spans="2:11" ht="18.75" customHeight="1" x14ac:dyDescent="0.3">
      <c r="B10" s="161" t="s">
        <v>23</v>
      </c>
      <c r="C10" s="161"/>
      <c r="D10" s="161"/>
      <c r="E10" s="161"/>
      <c r="F10" s="161"/>
      <c r="G10" s="161"/>
      <c r="H10" s="161"/>
      <c r="I10" s="161"/>
      <c r="J10" s="161"/>
      <c r="K10" s="161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77" t="s">
        <v>143</v>
      </c>
      <c r="C12" s="177"/>
      <c r="D12" s="177"/>
      <c r="E12" s="177"/>
      <c r="F12" s="177"/>
      <c r="G12" s="177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66</v>
      </c>
      <c r="D14" s="67" t="s">
        <v>67</v>
      </c>
      <c r="E14" s="18" t="s">
        <v>15</v>
      </c>
      <c r="F14" s="68" t="s">
        <v>68</v>
      </c>
      <c r="G14" s="68" t="s">
        <v>69</v>
      </c>
      <c r="H14" s="68" t="s">
        <v>70</v>
      </c>
      <c r="I14" s="68" t="s">
        <v>71</v>
      </c>
      <c r="J14" s="18" t="s">
        <v>72</v>
      </c>
      <c r="K14" s="20" t="s">
        <v>73</v>
      </c>
    </row>
    <row r="15" spans="2:11" ht="15.75" x14ac:dyDescent="0.25">
      <c r="B15" s="97"/>
      <c r="C15" s="4"/>
      <c r="D15" s="4"/>
      <c r="E15" s="98"/>
      <c r="F15" s="98"/>
      <c r="G15" s="98"/>
      <c r="H15" s="98"/>
      <c r="I15" s="98"/>
      <c r="J15" s="4"/>
      <c r="K15" s="99"/>
    </row>
    <row r="16" spans="2:11" ht="39" customHeight="1" x14ac:dyDescent="0.25">
      <c r="B16" s="21">
        <v>1</v>
      </c>
      <c r="C16" s="3" t="s">
        <v>144</v>
      </c>
      <c r="D16" s="24" t="s">
        <v>145</v>
      </c>
      <c r="E16" s="22" t="s">
        <v>80</v>
      </c>
      <c r="F16" s="22" t="s">
        <v>81</v>
      </c>
      <c r="G16" s="22">
        <v>5600</v>
      </c>
      <c r="H16" s="22">
        <v>1.4</v>
      </c>
      <c r="I16" s="22">
        <v>1.4</v>
      </c>
      <c r="J16" s="71">
        <v>0.6</v>
      </c>
      <c r="K16" s="25">
        <f>I16*J16*G16</f>
        <v>4704</v>
      </c>
    </row>
    <row r="17" spans="2:11" x14ac:dyDescent="0.25">
      <c r="B17" s="21"/>
      <c r="C17" s="3" t="s">
        <v>82</v>
      </c>
      <c r="D17" s="24"/>
      <c r="E17" s="69"/>
      <c r="F17" s="22"/>
      <c r="G17" s="22"/>
      <c r="H17" s="22"/>
      <c r="I17" s="22"/>
      <c r="J17" s="23"/>
      <c r="K17" s="25">
        <f>SUM(K16:K16)</f>
        <v>4704</v>
      </c>
    </row>
    <row r="18" spans="2:11" ht="29.25" customHeight="1" x14ac:dyDescent="0.25">
      <c r="B18" s="21"/>
      <c r="C18" s="70" t="s">
        <v>83</v>
      </c>
      <c r="D18" s="24" t="s">
        <v>84</v>
      </c>
      <c r="E18" s="69"/>
      <c r="F18" s="22"/>
      <c r="G18" s="22"/>
      <c r="H18" s="22"/>
      <c r="I18" s="22"/>
      <c r="J18" s="23"/>
      <c r="K18" s="72">
        <f>K17*0.85</f>
        <v>3998.4</v>
      </c>
    </row>
    <row r="19" spans="2:11" ht="30" x14ac:dyDescent="0.25">
      <c r="B19" s="21">
        <v>2</v>
      </c>
      <c r="C19" s="3" t="s">
        <v>114</v>
      </c>
      <c r="D19" s="24" t="s">
        <v>115</v>
      </c>
      <c r="E19" s="22" t="s">
        <v>116</v>
      </c>
      <c r="F19" s="22" t="s">
        <v>81</v>
      </c>
      <c r="G19" s="22">
        <v>82</v>
      </c>
      <c r="H19" s="22"/>
      <c r="I19" s="22">
        <v>1</v>
      </c>
      <c r="J19" s="23">
        <v>2</v>
      </c>
      <c r="K19" s="25">
        <f>G19*I19*J19</f>
        <v>164</v>
      </c>
    </row>
    <row r="20" spans="2:11" ht="81" customHeight="1" x14ac:dyDescent="0.25">
      <c r="B20" s="73">
        <f>B19+1</f>
        <v>3</v>
      </c>
      <c r="C20" s="74" t="s">
        <v>86</v>
      </c>
      <c r="D20" s="24" t="s">
        <v>87</v>
      </c>
      <c r="E20" s="22" t="s">
        <v>116</v>
      </c>
      <c r="F20" s="22" t="s">
        <v>81</v>
      </c>
      <c r="G20" s="22">
        <v>33</v>
      </c>
      <c r="H20" s="22">
        <v>1.75</v>
      </c>
      <c r="I20" s="22">
        <v>1.75</v>
      </c>
      <c r="J20" s="23">
        <v>2</v>
      </c>
      <c r="K20" s="25">
        <f>G20*I20*J20</f>
        <v>115.5</v>
      </c>
    </row>
    <row r="21" spans="2:11" ht="23.25" customHeight="1" x14ac:dyDescent="0.25">
      <c r="B21" s="21">
        <f>B20+1</f>
        <v>4</v>
      </c>
      <c r="C21" s="75" t="s">
        <v>88</v>
      </c>
      <c r="D21" s="24" t="s">
        <v>146</v>
      </c>
      <c r="E21" s="76">
        <v>8.3000000000000004E-2</v>
      </c>
      <c r="F21" s="22"/>
      <c r="G21" s="22"/>
      <c r="H21" s="22"/>
      <c r="I21" s="77">
        <v>8.3000000000000004E-2</v>
      </c>
      <c r="J21" s="24">
        <f>K18</f>
        <v>3998.4</v>
      </c>
      <c r="K21" s="25">
        <f>J21*I21</f>
        <v>331.86720000000003</v>
      </c>
    </row>
    <row r="22" spans="2:11" ht="29.25" customHeight="1" x14ac:dyDescent="0.25">
      <c r="B22" s="21">
        <f>B21+1</f>
        <v>5</v>
      </c>
      <c r="C22" s="75" t="s">
        <v>118</v>
      </c>
      <c r="D22" s="24" t="s">
        <v>119</v>
      </c>
      <c r="E22" s="76">
        <v>0.1</v>
      </c>
      <c r="F22" s="22"/>
      <c r="G22" s="22"/>
      <c r="H22" s="22"/>
      <c r="I22" s="22">
        <v>0</v>
      </c>
      <c r="J22" s="24">
        <f>K18</f>
        <v>3998.4</v>
      </c>
      <c r="K22" s="25">
        <f>J22*I22</f>
        <v>0</v>
      </c>
    </row>
    <row r="23" spans="2:11" ht="64.5" customHeight="1" x14ac:dyDescent="0.25">
      <c r="B23" s="21">
        <f>B22+1</f>
        <v>6</v>
      </c>
      <c r="C23" s="75" t="s">
        <v>89</v>
      </c>
      <c r="D23" s="24" t="s">
        <v>90</v>
      </c>
      <c r="E23" s="76">
        <v>0.06</v>
      </c>
      <c r="F23" s="22" t="s">
        <v>91</v>
      </c>
      <c r="G23" s="22"/>
      <c r="H23" s="22">
        <v>2.5</v>
      </c>
      <c r="I23" s="22">
        <v>0.15</v>
      </c>
      <c r="J23" s="24">
        <f>K18+K21</f>
        <v>4330.2672000000002</v>
      </c>
      <c r="K23" s="25">
        <f>J23*I23</f>
        <v>649.54007999999999</v>
      </c>
    </row>
    <row r="24" spans="2:11" ht="15.75" x14ac:dyDescent="0.25">
      <c r="B24" s="21"/>
      <c r="C24" s="78" t="s">
        <v>92</v>
      </c>
      <c r="D24" s="42"/>
      <c r="E24" s="76"/>
      <c r="F24" s="42"/>
      <c r="G24" s="42"/>
      <c r="H24" s="42"/>
      <c r="I24" s="42"/>
      <c r="J24" s="24"/>
      <c r="K24" s="79">
        <f>SUM(K18:K23)</f>
        <v>5259.3072799999991</v>
      </c>
    </row>
    <row r="25" spans="2:11" ht="15.75" x14ac:dyDescent="0.25">
      <c r="B25" s="73">
        <v>7</v>
      </c>
      <c r="C25" s="80" t="s">
        <v>93</v>
      </c>
      <c r="D25" s="81"/>
      <c r="E25" s="82">
        <v>0.02</v>
      </c>
      <c r="F25" s="81"/>
      <c r="G25" s="81"/>
      <c r="H25" s="81"/>
      <c r="I25" s="81"/>
      <c r="J25" s="83"/>
      <c r="K25" s="84">
        <f>K24*0.02</f>
        <v>105.18614559999999</v>
      </c>
    </row>
    <row r="26" spans="2:11" ht="15.75" x14ac:dyDescent="0.25">
      <c r="B26" s="85"/>
      <c r="C26" s="86" t="s">
        <v>94</v>
      </c>
      <c r="D26" s="86"/>
      <c r="E26" s="87"/>
      <c r="F26" s="86"/>
      <c r="G26" s="86"/>
      <c r="H26" s="86"/>
      <c r="I26" s="86"/>
      <c r="J26" s="86"/>
      <c r="K26" s="88">
        <v>5364.5</v>
      </c>
    </row>
    <row r="27" spans="2:11" x14ac:dyDescent="0.25">
      <c r="B27" s="21"/>
      <c r="C27" s="89" t="s">
        <v>34</v>
      </c>
      <c r="D27" s="89"/>
      <c r="E27" s="89"/>
      <c r="F27" s="89"/>
      <c r="G27" s="89"/>
      <c r="H27" s="89"/>
      <c r="I27" s="89"/>
      <c r="J27" s="89"/>
      <c r="K27" s="90">
        <f>K26*0.2</f>
        <v>1072.9000000000001</v>
      </c>
    </row>
    <row r="28" spans="2:11" ht="15.75" x14ac:dyDescent="0.25">
      <c r="B28" s="91"/>
      <c r="C28" s="92" t="s">
        <v>35</v>
      </c>
      <c r="D28" s="93"/>
      <c r="E28" s="93"/>
      <c r="F28" s="94"/>
      <c r="G28" s="94"/>
      <c r="H28" s="94"/>
      <c r="I28" s="94"/>
      <c r="J28" s="94"/>
      <c r="K28" s="95">
        <f>K26+K27</f>
        <v>6437.4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3"/>
      <c r="C40" s="104" t="s">
        <v>44</v>
      </c>
      <c r="D40" s="103"/>
      <c r="E40" s="103"/>
      <c r="F40" s="103"/>
      <c r="G40" s="103"/>
      <c r="H40" s="105"/>
      <c r="I40" s="103"/>
    </row>
    <row r="41" spans="2:9" ht="15.75" hidden="1" x14ac:dyDescent="0.25">
      <c r="B41" s="103"/>
      <c r="C41" s="106"/>
      <c r="D41" s="106"/>
      <c r="E41" s="106"/>
      <c r="F41" s="106"/>
      <c r="G41" s="106"/>
      <c r="H41" s="106"/>
      <c r="I41" s="106"/>
    </row>
    <row r="42" spans="2:9" ht="15.75" hidden="1" x14ac:dyDescent="0.25">
      <c r="B42" s="103"/>
      <c r="C42" s="103" t="s">
        <v>124</v>
      </c>
      <c r="D42" s="176" t="s">
        <v>125</v>
      </c>
      <c r="E42" s="176"/>
      <c r="F42" s="103" t="s">
        <v>126</v>
      </c>
      <c r="G42" s="103"/>
      <c r="H42" s="103"/>
      <c r="I42" s="103"/>
    </row>
    <row r="43" spans="2:9" ht="15.75" hidden="1" x14ac:dyDescent="0.25">
      <c r="B43" s="103"/>
      <c r="C43" s="106"/>
      <c r="D43" s="106"/>
      <c r="E43" s="106"/>
      <c r="F43" s="106"/>
      <c r="G43" s="106"/>
      <c r="H43" s="106"/>
      <c r="I43" s="105"/>
    </row>
    <row r="44" spans="2:9" ht="15.75" hidden="1" x14ac:dyDescent="0.25">
      <c r="B44" s="103"/>
      <c r="C44" s="103" t="s">
        <v>48</v>
      </c>
      <c r="D44" s="176" t="s">
        <v>125</v>
      </c>
      <c r="E44" s="176"/>
      <c r="F44" s="103" t="s">
        <v>49</v>
      </c>
      <c r="G44" s="103"/>
      <c r="H44" s="103"/>
      <c r="I44" s="105"/>
    </row>
    <row r="45" spans="2:9" ht="15.75" hidden="1" x14ac:dyDescent="0.25">
      <c r="B45" s="107"/>
      <c r="C45" s="103"/>
      <c r="D45" s="103"/>
      <c r="E45" s="103"/>
      <c r="F45" s="103"/>
      <c r="G45" s="103"/>
      <c r="H45" s="105"/>
      <c r="I45" s="105"/>
    </row>
    <row r="46" spans="2:9" ht="15.75" hidden="1" x14ac:dyDescent="0.25">
      <c r="B46" s="108"/>
      <c r="C46" s="103" t="s">
        <v>127</v>
      </c>
      <c r="D46" s="176" t="s">
        <v>125</v>
      </c>
      <c r="E46" s="176"/>
      <c r="F46" s="103" t="s">
        <v>51</v>
      </c>
      <c r="G46" s="103"/>
      <c r="H46" s="105"/>
      <c r="I46" s="109"/>
    </row>
    <row r="47" spans="2:9" ht="15.75" hidden="1" x14ac:dyDescent="0.25">
      <c r="B47" s="108"/>
      <c r="C47" s="103"/>
      <c r="D47" s="103"/>
      <c r="E47" s="103"/>
      <c r="F47" s="103"/>
      <c r="G47" s="103"/>
      <c r="H47" s="105"/>
      <c r="I47" s="109"/>
    </row>
    <row r="48" spans="2:9" ht="15.75" hidden="1" x14ac:dyDescent="0.25">
      <c r="B48" s="108"/>
      <c r="C48" s="103" t="s">
        <v>52</v>
      </c>
      <c r="D48" s="176" t="s">
        <v>125</v>
      </c>
      <c r="E48" s="176"/>
      <c r="F48" s="103" t="s">
        <v>53</v>
      </c>
      <c r="G48" s="103"/>
      <c r="H48" s="105"/>
      <c r="I48" s="109"/>
    </row>
    <row r="49" spans="2:9" ht="15.75" hidden="1" x14ac:dyDescent="0.25">
      <c r="B49" s="108"/>
      <c r="C49" s="103"/>
      <c r="D49" s="103"/>
      <c r="E49" s="103"/>
      <c r="F49" s="103"/>
      <c r="G49" s="103"/>
      <c r="H49" s="105"/>
      <c r="I49" s="109"/>
    </row>
    <row r="50" spans="2:9" ht="15.75" hidden="1" x14ac:dyDescent="0.25">
      <c r="C50" s="103" t="s">
        <v>54</v>
      </c>
      <c r="D50" s="176" t="s">
        <v>125</v>
      </c>
      <c r="E50" s="176"/>
      <c r="F50" s="103" t="s">
        <v>55</v>
      </c>
      <c r="G50" s="103"/>
      <c r="H50" s="105"/>
    </row>
    <row r="51" spans="2:9" ht="15.75" hidden="1" x14ac:dyDescent="0.25">
      <c r="C51" s="103"/>
      <c r="D51" s="103"/>
      <c r="E51" s="103"/>
      <c r="F51" s="103"/>
      <c r="G51" s="103"/>
      <c r="H51" s="105"/>
    </row>
    <row r="52" spans="2:9" ht="15.75" hidden="1" x14ac:dyDescent="0.25">
      <c r="C52" s="103" t="s">
        <v>56</v>
      </c>
      <c r="D52" s="176" t="s">
        <v>125</v>
      </c>
      <c r="E52" s="176"/>
      <c r="F52" s="103" t="s">
        <v>57</v>
      </c>
      <c r="G52" s="103"/>
      <c r="H52" s="105"/>
    </row>
    <row r="53" spans="2:9" ht="15.75" hidden="1" x14ac:dyDescent="0.25">
      <c r="C53" s="108"/>
      <c r="D53" s="108"/>
      <c r="E53" s="108"/>
      <c r="F53" s="108"/>
      <c r="G53" s="108"/>
      <c r="H53" s="109"/>
    </row>
    <row r="54" spans="2:9" ht="15.75" hidden="1" x14ac:dyDescent="0.25">
      <c r="C54" s="103" t="s">
        <v>63</v>
      </c>
      <c r="D54" s="176" t="s">
        <v>125</v>
      </c>
      <c r="E54" s="176"/>
      <c r="F54" s="103" t="s">
        <v>64</v>
      </c>
      <c r="G54" s="103"/>
      <c r="H54" s="110"/>
    </row>
  </sheetData>
  <mergeCells count="11">
    <mergeCell ref="D54:E54"/>
    <mergeCell ref="D44:E44"/>
    <mergeCell ref="D46:E46"/>
    <mergeCell ref="D48:E48"/>
    <mergeCell ref="D50:E50"/>
    <mergeCell ref="D52:E52"/>
    <mergeCell ref="B8:K8"/>
    <mergeCell ref="B9:K9"/>
    <mergeCell ref="B10:K10"/>
    <mergeCell ref="B12:G12"/>
    <mergeCell ref="D42:E42"/>
  </mergeCells>
  <pageMargins left="0.7" right="0.7" top="0.75" bottom="0.75" header="0.511811023622047" footer="0.511811023622047"/>
  <pageSetup paperSize="9" scale="6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C2:L56"/>
  <sheetViews>
    <sheetView view="pageBreakPreview" zoomScaleNormal="100" workbookViewId="0">
      <selection activeCell="A42" sqref="A42"/>
    </sheetView>
  </sheetViews>
  <sheetFormatPr defaultColWidth="8.85546875" defaultRowHeight="15" x14ac:dyDescent="0.25"/>
  <cols>
    <col min="1" max="2" width="2.28515625" customWidth="1"/>
    <col min="4" max="4" width="38.42578125" customWidth="1"/>
    <col min="12" max="12" width="11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158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159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hidden="1" x14ac:dyDescent="0.25">
      <c r="C7" s="10" t="s">
        <v>160</v>
      </c>
      <c r="D7" s="12"/>
      <c r="E7" s="12"/>
      <c r="F7" s="11"/>
      <c r="G7" s="11"/>
      <c r="H7" s="11"/>
      <c r="I7" s="11"/>
      <c r="J7" s="11"/>
      <c r="K7" s="11"/>
      <c r="L7" s="11"/>
    </row>
    <row r="8" spans="3:12" ht="15.75" hidden="1" x14ac:dyDescent="0.25">
      <c r="C8" s="11" t="s">
        <v>161</v>
      </c>
      <c r="D8" s="11"/>
      <c r="E8" s="11"/>
      <c r="F8" s="11"/>
      <c r="G8" s="11"/>
      <c r="H8" s="11"/>
      <c r="I8" s="11"/>
      <c r="J8" s="11"/>
      <c r="K8" s="11"/>
      <c r="L8" s="11"/>
    </row>
    <row r="9" spans="3:12" ht="15.75" x14ac:dyDescent="0.25"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3:12" ht="20.25" x14ac:dyDescent="0.25">
      <c r="C10" s="172" t="s">
        <v>162</v>
      </c>
      <c r="D10" s="172"/>
      <c r="E10" s="172"/>
      <c r="F10" s="172"/>
      <c r="G10" s="172"/>
      <c r="H10" s="172"/>
      <c r="I10" s="172"/>
      <c r="J10" s="172"/>
      <c r="K10" s="172"/>
      <c r="L10" s="172"/>
    </row>
    <row r="11" spans="3:12" ht="20.25" x14ac:dyDescent="0.3">
      <c r="C11" s="173"/>
      <c r="D11" s="173"/>
      <c r="E11" s="173"/>
      <c r="F11" s="173"/>
      <c r="G11" s="173"/>
      <c r="H11" s="173"/>
      <c r="I11" s="173"/>
      <c r="J11" s="173"/>
      <c r="K11" s="173"/>
      <c r="L11" s="173"/>
    </row>
    <row r="12" spans="3:12" ht="18.75" customHeight="1" x14ac:dyDescent="0.3">
      <c r="C12" s="161" t="s">
        <v>163</v>
      </c>
      <c r="D12" s="161"/>
      <c r="E12" s="161"/>
      <c r="F12" s="161"/>
      <c r="G12" s="161"/>
      <c r="H12" s="161"/>
      <c r="I12" s="161"/>
      <c r="J12" s="161"/>
      <c r="K12" s="161"/>
      <c r="L12" s="161"/>
    </row>
    <row r="13" spans="3:12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ht="15.75" customHeight="1" x14ac:dyDescent="0.25">
      <c r="C14" s="177" t="s">
        <v>143</v>
      </c>
      <c r="D14" s="177"/>
      <c r="E14" s="177"/>
      <c r="F14" s="177"/>
      <c r="G14" s="177"/>
      <c r="H14" s="177"/>
      <c r="I14" s="2"/>
      <c r="J14" s="2"/>
      <c r="K14" s="2"/>
      <c r="L14" s="2"/>
    </row>
    <row r="15" spans="3:12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ht="42" x14ac:dyDescent="0.25">
      <c r="C16" s="17" t="s">
        <v>13</v>
      </c>
      <c r="D16" s="67" t="s">
        <v>66</v>
      </c>
      <c r="E16" s="67" t="s">
        <v>67</v>
      </c>
      <c r="F16" s="18" t="s">
        <v>15</v>
      </c>
      <c r="G16" s="68" t="s">
        <v>68</v>
      </c>
      <c r="H16" s="68" t="s">
        <v>69</v>
      </c>
      <c r="I16" s="68" t="s">
        <v>70</v>
      </c>
      <c r="J16" s="68" t="s">
        <v>71</v>
      </c>
      <c r="K16" s="18" t="s">
        <v>72</v>
      </c>
      <c r="L16" s="20" t="s">
        <v>73</v>
      </c>
    </row>
    <row r="17" spans="3:12" ht="15.75" x14ac:dyDescent="0.25">
      <c r="C17" s="97"/>
      <c r="D17" s="4"/>
      <c r="E17" s="4"/>
      <c r="F17" s="98"/>
      <c r="G17" s="98"/>
      <c r="H17" s="98"/>
      <c r="I17" s="98"/>
      <c r="J17" s="98"/>
      <c r="K17" s="4"/>
      <c r="L17" s="99"/>
    </row>
    <row r="18" spans="3:12" ht="45" x14ac:dyDescent="0.25">
      <c r="C18" s="21">
        <v>1</v>
      </c>
      <c r="D18" s="3" t="s">
        <v>144</v>
      </c>
      <c r="E18" s="24" t="s">
        <v>145</v>
      </c>
      <c r="F18" s="22" t="s">
        <v>80</v>
      </c>
      <c r="G18" s="22" t="s">
        <v>81</v>
      </c>
      <c r="H18" s="22">
        <v>5600</v>
      </c>
      <c r="I18" s="22">
        <v>1.4</v>
      </c>
      <c r="J18" s="22">
        <v>1.4</v>
      </c>
      <c r="K18" s="71">
        <v>0.5</v>
      </c>
      <c r="L18" s="25">
        <f>J18*K18*H18</f>
        <v>3919.9999999999995</v>
      </c>
    </row>
    <row r="19" spans="3:12" x14ac:dyDescent="0.25">
      <c r="C19" s="21"/>
      <c r="D19" s="3" t="s">
        <v>82</v>
      </c>
      <c r="E19" s="24"/>
      <c r="F19" s="69"/>
      <c r="G19" s="22"/>
      <c r="H19" s="22"/>
      <c r="I19" s="22"/>
      <c r="J19" s="22"/>
      <c r="K19" s="23"/>
      <c r="L19" s="25">
        <f>SUM(L18:L18)</f>
        <v>3919.9999999999995</v>
      </c>
    </row>
    <row r="20" spans="3:12" ht="30" x14ac:dyDescent="0.25">
      <c r="C20" s="21"/>
      <c r="D20" s="70" t="s">
        <v>83</v>
      </c>
      <c r="E20" s="24" t="s">
        <v>84</v>
      </c>
      <c r="F20" s="69"/>
      <c r="G20" s="22"/>
      <c r="H20" s="22"/>
      <c r="I20" s="22"/>
      <c r="J20" s="22"/>
      <c r="K20" s="23"/>
      <c r="L20" s="72">
        <f>L19*0.85</f>
        <v>3331.9999999999995</v>
      </c>
    </row>
    <row r="21" spans="3:12" ht="30" x14ac:dyDescent="0.25">
      <c r="C21" s="21">
        <v>2</v>
      </c>
      <c r="D21" s="3" t="s">
        <v>114</v>
      </c>
      <c r="E21" s="24" t="s">
        <v>115</v>
      </c>
      <c r="F21" s="22" t="s">
        <v>116</v>
      </c>
      <c r="G21" s="22" t="s">
        <v>81</v>
      </c>
      <c r="H21" s="22">
        <v>82</v>
      </c>
      <c r="I21" s="22"/>
      <c r="J21" s="22">
        <v>1</v>
      </c>
      <c r="K21" s="23">
        <v>2</v>
      </c>
      <c r="L21" s="25">
        <f>H21*J21*K21</f>
        <v>164</v>
      </c>
    </row>
    <row r="22" spans="3:12" ht="45" x14ac:dyDescent="0.25">
      <c r="C22" s="73">
        <f>C21+1</f>
        <v>3</v>
      </c>
      <c r="D22" s="74" t="s">
        <v>86</v>
      </c>
      <c r="E22" s="24" t="s">
        <v>87</v>
      </c>
      <c r="F22" s="22" t="s">
        <v>116</v>
      </c>
      <c r="G22" s="22" t="s">
        <v>81</v>
      </c>
      <c r="H22" s="22">
        <v>33</v>
      </c>
      <c r="I22" s="22">
        <v>1.75</v>
      </c>
      <c r="J22" s="22">
        <v>1.75</v>
      </c>
      <c r="K22" s="23">
        <v>2</v>
      </c>
      <c r="L22" s="25">
        <f>H22*J22*K22</f>
        <v>115.5</v>
      </c>
    </row>
    <row r="23" spans="3:12" x14ac:dyDescent="0.25">
      <c r="C23" s="21">
        <f>C22+1</f>
        <v>4</v>
      </c>
      <c r="D23" s="75" t="s">
        <v>88</v>
      </c>
      <c r="E23" s="24" t="s">
        <v>146</v>
      </c>
      <c r="F23" s="76">
        <v>8.3000000000000004E-2</v>
      </c>
      <c r="G23" s="22"/>
      <c r="H23" s="22"/>
      <c r="I23" s="22"/>
      <c r="J23" s="77">
        <v>8.3000000000000004E-2</v>
      </c>
      <c r="K23" s="24">
        <f>L20</f>
        <v>3331.9999999999995</v>
      </c>
      <c r="L23" s="25">
        <f>K23*J23</f>
        <v>276.55599999999998</v>
      </c>
    </row>
    <row r="24" spans="3:12" ht="30" x14ac:dyDescent="0.25">
      <c r="C24" s="21">
        <f>C23+1</f>
        <v>5</v>
      </c>
      <c r="D24" s="75" t="s">
        <v>118</v>
      </c>
      <c r="E24" s="24" t="s">
        <v>119</v>
      </c>
      <c r="F24" s="76">
        <v>0.1</v>
      </c>
      <c r="G24" s="22"/>
      <c r="H24" s="22"/>
      <c r="I24" s="22"/>
      <c r="J24" s="22">
        <v>0</v>
      </c>
      <c r="K24" s="24">
        <f>L20</f>
        <v>3331.9999999999995</v>
      </c>
      <c r="L24" s="25">
        <f>K24*J24</f>
        <v>0</v>
      </c>
    </row>
    <row r="25" spans="3:12" ht="30" x14ac:dyDescent="0.25">
      <c r="C25" s="21">
        <f>C24+1</f>
        <v>6</v>
      </c>
      <c r="D25" s="75" t="s">
        <v>89</v>
      </c>
      <c r="E25" s="24" t="s">
        <v>90</v>
      </c>
      <c r="F25" s="76">
        <v>0.06</v>
      </c>
      <c r="G25" s="22" t="s">
        <v>91</v>
      </c>
      <c r="H25" s="22"/>
      <c r="I25" s="22">
        <v>2.5</v>
      </c>
      <c r="J25" s="22">
        <v>0.15</v>
      </c>
      <c r="K25" s="24">
        <f>L20+L23</f>
        <v>3608.5559999999996</v>
      </c>
      <c r="L25" s="25">
        <f>K25*J25</f>
        <v>541.28339999999992</v>
      </c>
    </row>
    <row r="26" spans="3:12" ht="15.75" x14ac:dyDescent="0.25">
      <c r="C26" s="21"/>
      <c r="D26" s="78" t="s">
        <v>92</v>
      </c>
      <c r="E26" s="42"/>
      <c r="F26" s="76"/>
      <c r="G26" s="42"/>
      <c r="H26" s="42"/>
      <c r="I26" s="42"/>
      <c r="J26" s="42"/>
      <c r="K26" s="24"/>
      <c r="L26" s="79">
        <f>SUM(L20:L25)</f>
        <v>4429.3393999999998</v>
      </c>
    </row>
    <row r="27" spans="3:12" ht="15.75" x14ac:dyDescent="0.25">
      <c r="C27" s="73">
        <v>7</v>
      </c>
      <c r="D27" s="80" t="s">
        <v>93</v>
      </c>
      <c r="E27" s="81"/>
      <c r="F27" s="82">
        <v>0.02</v>
      </c>
      <c r="G27" s="81"/>
      <c r="H27" s="81"/>
      <c r="I27" s="81"/>
      <c r="J27" s="81"/>
      <c r="K27" s="83"/>
      <c r="L27" s="84">
        <f>L26*0.02</f>
        <v>88.586787999999999</v>
      </c>
    </row>
    <row r="28" spans="3:12" ht="15.75" x14ac:dyDescent="0.25">
      <c r="C28" s="85"/>
      <c r="D28" s="86" t="s">
        <v>94</v>
      </c>
      <c r="E28" s="86"/>
      <c r="F28" s="87"/>
      <c r="G28" s="86"/>
      <c r="H28" s="86"/>
      <c r="I28" s="86"/>
      <c r="J28" s="86"/>
      <c r="K28" s="86"/>
      <c r="L28" s="88">
        <v>4517.93</v>
      </c>
    </row>
    <row r="29" spans="3:12" x14ac:dyDescent="0.25">
      <c r="C29" s="21"/>
      <c r="D29" s="89" t="s">
        <v>34</v>
      </c>
      <c r="E29" s="89"/>
      <c r="F29" s="89"/>
      <c r="G29" s="89"/>
      <c r="H29" s="89"/>
      <c r="I29" s="89"/>
      <c r="J29" s="89"/>
      <c r="K29" s="89"/>
      <c r="L29" s="90">
        <f>L28*0.2</f>
        <v>903.58600000000013</v>
      </c>
    </row>
    <row r="30" spans="3:12" ht="15.75" x14ac:dyDescent="0.25">
      <c r="C30" s="91"/>
      <c r="D30" s="92" t="s">
        <v>35</v>
      </c>
      <c r="E30" s="93"/>
      <c r="F30" s="93"/>
      <c r="G30" s="94"/>
      <c r="H30" s="94"/>
      <c r="I30" s="94"/>
      <c r="J30" s="94"/>
      <c r="K30" s="94"/>
      <c r="L30" s="95">
        <f>L28+L29</f>
        <v>5421.5160000000005</v>
      </c>
    </row>
    <row r="31" spans="3:12" ht="15.75" x14ac:dyDescent="0.25">
      <c r="C31" s="9"/>
      <c r="D31" s="8"/>
      <c r="E31" s="8"/>
      <c r="F31" s="8"/>
      <c r="G31" s="8"/>
      <c r="H31" s="8"/>
      <c r="I31" s="8"/>
      <c r="J31" s="8"/>
      <c r="K31" s="8"/>
      <c r="L31" s="8"/>
    </row>
    <row r="32" spans="3:12" hidden="1" x14ac:dyDescent="0.25"/>
    <row r="33" spans="3:10" ht="15.75" hidden="1" x14ac:dyDescent="0.25">
      <c r="C33" s="9"/>
      <c r="D33" s="8" t="s">
        <v>120</v>
      </c>
      <c r="E33" s="53"/>
      <c r="F33" s="53"/>
      <c r="G33" s="53"/>
      <c r="H33" s="53"/>
      <c r="I33" s="54"/>
      <c r="J33" s="55"/>
    </row>
    <row r="34" spans="3:10" ht="15.75" hidden="1" x14ac:dyDescent="0.25">
      <c r="C34" s="9"/>
      <c r="D34" s="56"/>
      <c r="E34" s="53"/>
      <c r="F34" s="53"/>
      <c r="G34" s="53"/>
      <c r="H34" s="53"/>
      <c r="I34" s="57"/>
      <c r="J34" s="55"/>
    </row>
    <row r="35" spans="3:10" ht="15.75" hidden="1" x14ac:dyDescent="0.25">
      <c r="C35" s="9"/>
      <c r="D35" s="8" t="s">
        <v>37</v>
      </c>
      <c r="E35" s="8"/>
      <c r="F35" s="8"/>
      <c r="G35" s="8"/>
      <c r="H35" s="8"/>
      <c r="I35" s="58"/>
      <c r="J35" s="58"/>
    </row>
    <row r="36" spans="3:10" ht="15.75" hidden="1" x14ac:dyDescent="0.25">
      <c r="C36" s="9"/>
      <c r="D36" s="8"/>
      <c r="E36" s="8"/>
      <c r="F36" s="8"/>
      <c r="G36" s="8"/>
      <c r="H36" s="8"/>
      <c r="I36" s="58"/>
      <c r="J36" s="58"/>
    </row>
    <row r="37" spans="3:10" ht="15.75" x14ac:dyDescent="0.25">
      <c r="C37" s="9"/>
      <c r="D37" s="8"/>
      <c r="E37" s="8"/>
      <c r="F37" s="8"/>
      <c r="G37" s="8"/>
      <c r="H37" s="8"/>
      <c r="I37" s="58"/>
      <c r="J37" s="58"/>
    </row>
    <row r="38" spans="3:10" ht="15.75" x14ac:dyDescent="0.25">
      <c r="C38" s="9"/>
      <c r="D38" s="8" t="s">
        <v>38</v>
      </c>
      <c r="E38" s="8"/>
      <c r="F38" s="8"/>
      <c r="G38" s="8"/>
      <c r="H38" s="8" t="s">
        <v>39</v>
      </c>
      <c r="I38" s="58"/>
      <c r="J38" s="58"/>
    </row>
    <row r="39" spans="3:10" ht="15.75" x14ac:dyDescent="0.25">
      <c r="C39" s="9"/>
      <c r="D39" s="8" t="s">
        <v>40</v>
      </c>
      <c r="E39" s="8"/>
      <c r="F39" s="8" t="s">
        <v>135</v>
      </c>
      <c r="G39" s="8"/>
      <c r="H39" s="8"/>
      <c r="I39" s="58"/>
      <c r="J39" s="58"/>
    </row>
    <row r="40" spans="3:10" ht="45" customHeight="1" x14ac:dyDescent="0.25">
      <c r="C40" s="9"/>
      <c r="D40" s="59" t="s">
        <v>122</v>
      </c>
      <c r="E40" s="59"/>
      <c r="F40" s="59" t="s">
        <v>123</v>
      </c>
      <c r="G40" s="59"/>
      <c r="H40" s="59"/>
      <c r="I40" s="61"/>
      <c r="J40" s="61"/>
    </row>
    <row r="41" spans="3:10" ht="15.75" x14ac:dyDescent="0.25">
      <c r="C41" s="9"/>
      <c r="D41" s="53"/>
      <c r="E41" s="8"/>
      <c r="F41" s="8"/>
      <c r="G41" s="8"/>
      <c r="H41" s="8"/>
      <c r="I41" s="58"/>
      <c r="J41" s="58"/>
    </row>
    <row r="42" spans="3:10" ht="15.75" hidden="1" x14ac:dyDescent="0.25">
      <c r="C42" s="103"/>
      <c r="D42" s="104" t="s">
        <v>44</v>
      </c>
      <c r="E42" s="103"/>
      <c r="F42" s="103"/>
      <c r="G42" s="103"/>
      <c r="H42" s="103"/>
      <c r="I42" s="105"/>
      <c r="J42" s="105"/>
    </row>
    <row r="43" spans="3:10" ht="15.75" hidden="1" x14ac:dyDescent="0.25">
      <c r="C43" s="103"/>
      <c r="D43" s="106"/>
      <c r="E43" s="106"/>
      <c r="F43" s="106"/>
      <c r="G43" s="106"/>
      <c r="H43" s="106"/>
      <c r="I43" s="106"/>
      <c r="J43" s="106"/>
    </row>
    <row r="44" spans="3:10" ht="15.75" hidden="1" x14ac:dyDescent="0.25">
      <c r="C44" s="103"/>
      <c r="D44" s="103" t="s">
        <v>124</v>
      </c>
      <c r="E44" s="176" t="s">
        <v>125</v>
      </c>
      <c r="F44" s="176"/>
      <c r="G44" s="103" t="s">
        <v>126</v>
      </c>
      <c r="H44" s="103"/>
      <c r="I44" s="103"/>
      <c r="J44" s="103"/>
    </row>
    <row r="45" spans="3:10" ht="15.75" hidden="1" x14ac:dyDescent="0.25">
      <c r="C45" s="103"/>
      <c r="D45" s="106"/>
      <c r="E45" s="106"/>
      <c r="F45" s="106"/>
      <c r="G45" s="106"/>
      <c r="H45" s="106"/>
      <c r="I45" s="106"/>
      <c r="J45" s="106"/>
    </row>
    <row r="46" spans="3:10" ht="15.75" hidden="1" x14ac:dyDescent="0.25">
      <c r="C46" s="103"/>
      <c r="D46" s="103" t="s">
        <v>48</v>
      </c>
      <c r="E46" s="176" t="s">
        <v>125</v>
      </c>
      <c r="F46" s="176"/>
      <c r="G46" s="103" t="s">
        <v>49</v>
      </c>
      <c r="H46" s="103"/>
      <c r="I46" s="103"/>
      <c r="J46" s="103"/>
    </row>
    <row r="47" spans="3:10" ht="15.75" hidden="1" x14ac:dyDescent="0.25">
      <c r="C47" s="103"/>
      <c r="D47" s="103"/>
      <c r="E47" s="103"/>
      <c r="F47" s="103"/>
      <c r="G47" s="103"/>
      <c r="H47" s="103"/>
      <c r="I47" s="105"/>
      <c r="J47" s="105"/>
    </row>
    <row r="48" spans="3:10" ht="15.75" hidden="1" x14ac:dyDescent="0.25">
      <c r="C48" s="103"/>
      <c r="D48" s="103" t="s">
        <v>127</v>
      </c>
      <c r="E48" s="176" t="s">
        <v>125</v>
      </c>
      <c r="F48" s="176"/>
      <c r="G48" s="103" t="s">
        <v>51</v>
      </c>
      <c r="H48" s="103"/>
      <c r="I48" s="105"/>
      <c r="J48" s="105"/>
    </row>
    <row r="49" spans="3:10" ht="15.75" hidden="1" x14ac:dyDescent="0.25">
      <c r="C49" s="103"/>
      <c r="D49" s="103"/>
      <c r="E49" s="103"/>
      <c r="F49" s="103"/>
      <c r="G49" s="103"/>
      <c r="H49" s="103"/>
      <c r="I49" s="105"/>
      <c r="J49" s="105"/>
    </row>
    <row r="50" spans="3:10" ht="15.75" hidden="1" x14ac:dyDescent="0.25">
      <c r="C50" s="103"/>
      <c r="D50" s="103" t="s">
        <v>52</v>
      </c>
      <c r="E50" s="176" t="s">
        <v>125</v>
      </c>
      <c r="F50" s="176"/>
      <c r="G50" s="103" t="s">
        <v>53</v>
      </c>
      <c r="H50" s="103"/>
      <c r="I50" s="105"/>
      <c r="J50" s="105"/>
    </row>
    <row r="51" spans="3:10" ht="15.75" hidden="1" x14ac:dyDescent="0.25">
      <c r="C51" s="107"/>
      <c r="D51" s="103"/>
      <c r="E51" s="103"/>
      <c r="F51" s="103"/>
      <c r="G51" s="103"/>
      <c r="H51" s="103"/>
      <c r="I51" s="105"/>
      <c r="J51" s="105"/>
    </row>
    <row r="52" spans="3:10" ht="15.75" hidden="1" x14ac:dyDescent="0.25">
      <c r="C52" s="108"/>
      <c r="D52" s="103" t="s">
        <v>54</v>
      </c>
      <c r="E52" s="176" t="s">
        <v>125</v>
      </c>
      <c r="F52" s="176"/>
      <c r="G52" s="103" t="s">
        <v>55</v>
      </c>
      <c r="H52" s="103"/>
      <c r="I52" s="105"/>
      <c r="J52" s="109"/>
    </row>
    <row r="53" spans="3:10" ht="15.75" hidden="1" x14ac:dyDescent="0.25">
      <c r="C53" s="108"/>
      <c r="D53" s="103"/>
      <c r="E53" s="103"/>
      <c r="F53" s="103"/>
      <c r="G53" s="103"/>
      <c r="H53" s="103"/>
      <c r="I53" s="105"/>
      <c r="J53" s="109"/>
    </row>
    <row r="54" spans="3:10" ht="15.75" hidden="1" x14ac:dyDescent="0.25">
      <c r="C54" s="108"/>
      <c r="D54" s="103" t="s">
        <v>56</v>
      </c>
      <c r="E54" s="176" t="s">
        <v>125</v>
      </c>
      <c r="F54" s="176"/>
      <c r="G54" s="103" t="s">
        <v>57</v>
      </c>
      <c r="H54" s="103"/>
      <c r="I54" s="105"/>
      <c r="J54" s="109"/>
    </row>
    <row r="55" spans="3:10" ht="15.75" hidden="1" x14ac:dyDescent="0.25">
      <c r="C55" s="108"/>
      <c r="D55" s="108"/>
      <c r="E55" s="108"/>
      <c r="F55" s="108"/>
      <c r="G55" s="108"/>
      <c r="H55" s="108"/>
      <c r="I55" s="109"/>
      <c r="J55" s="109"/>
    </row>
    <row r="56" spans="3:10" ht="15.75" hidden="1" x14ac:dyDescent="0.25">
      <c r="C56" s="111"/>
      <c r="D56" s="103" t="s">
        <v>58</v>
      </c>
      <c r="E56" s="176" t="s">
        <v>125</v>
      </c>
      <c r="F56" s="176"/>
      <c r="G56" s="103" t="s">
        <v>164</v>
      </c>
      <c r="H56" s="103"/>
      <c r="I56" s="110"/>
      <c r="J56" s="110"/>
    </row>
  </sheetData>
  <mergeCells count="11">
    <mergeCell ref="E56:F56"/>
    <mergeCell ref="E46:F46"/>
    <mergeCell ref="E48:F48"/>
    <mergeCell ref="E50:F50"/>
    <mergeCell ref="E52:F52"/>
    <mergeCell ref="E54:F54"/>
    <mergeCell ref="C10:L10"/>
    <mergeCell ref="C11:L11"/>
    <mergeCell ref="C12:L12"/>
    <mergeCell ref="C14:H14"/>
    <mergeCell ref="E44:F44"/>
  </mergeCells>
  <pageMargins left="0.7" right="0.7" top="0.75" bottom="0.75" header="0.511811023622047" footer="0.511811023622047"/>
  <pageSetup paperSize="9" scale="7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view="pageBreakPreview" zoomScaleNormal="100" workbookViewId="0"/>
  </sheetViews>
  <sheetFormatPr defaultColWidth="8.85546875" defaultRowHeight="15" x14ac:dyDescent="0.25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2</vt:i4>
      </vt:variant>
    </vt:vector>
  </HeadingPairs>
  <TitlesOfParts>
    <vt:vector size="13" baseType="lpstr">
      <vt:lpstr>General</vt:lpstr>
      <vt:lpstr>anexa 1</vt:lpstr>
      <vt:lpstr>Calcul</vt:lpstr>
      <vt:lpstr>Varlaam</vt:lpstr>
      <vt:lpstr>Sf.Vineri-1</vt:lpstr>
      <vt:lpstr>Madan</vt:lpstr>
      <vt:lpstr>Tighina</vt:lpstr>
      <vt:lpstr>Vieru</vt:lpstr>
      <vt:lpstr>Sf.Vineri-2</vt:lpstr>
      <vt:lpstr>Stefan cel Mare</vt:lpstr>
      <vt:lpstr>Лист4</vt:lpstr>
      <vt:lpstr>'anexa 1'!Область_печати</vt:lpstr>
      <vt:lpstr>General!Область_печати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Ghersun Alexandr</cp:lastModifiedBy>
  <cp:revision>22</cp:revision>
  <cp:lastPrinted>2025-11-19T07:26:11Z</cp:lastPrinted>
  <dcterms:created xsi:type="dcterms:W3CDTF">2006-09-28T05:33:49Z</dcterms:created>
  <dcterms:modified xsi:type="dcterms:W3CDTF">2025-11-20T11:24:10Z</dcterms:modified>
  <dc:language>ru-RU</dc:language>
</cp:coreProperties>
</file>