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Consumabile DM 26 Repetat\COnsumabile DM Suplimentar - Repetat\"/>
    </mc:Choice>
  </mc:AlternateContent>
  <xr:revisionPtr revIDLastSave="0" documentId="8_{3FFA4614-8C87-402D-B247-309917C92777}" xr6:coauthVersionLast="47" xr6:coauthVersionMax="47" xr10:uidLastSave="{00000000-0000-0000-0000-000000000000}"/>
  <bookViews>
    <workbookView xWindow="-28920" yWindow="-3510" windowWidth="29040" windowHeight="15720" xr2:uid="{F8837A0E-D573-4D25-A631-8C5D9F149B86}"/>
  </bookViews>
  <sheets>
    <sheet name="Spre R. Part II (2)" sheetId="1" r:id="rId1"/>
  </sheets>
  <definedNames>
    <definedName name="_xlnm._FilterDatabase" localSheetId="0" hidden="1">'Spre R. Part II (2)'!$A$1:$AP$121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H124" i="1" l="1"/>
  <c r="AD121" i="1"/>
  <c r="AC121" i="1"/>
  <c r="AB121" i="1"/>
  <c r="AA121" i="1"/>
  <c r="Z121" i="1"/>
  <c r="Y121" i="1"/>
  <c r="X121" i="1"/>
  <c r="W121" i="1"/>
  <c r="V121" i="1"/>
  <c r="U121" i="1"/>
  <c r="T121" i="1"/>
  <c r="S121" i="1"/>
  <c r="R121" i="1"/>
  <c r="Q121" i="1"/>
  <c r="P121" i="1"/>
  <c r="O121" i="1"/>
  <c r="N121" i="1"/>
  <c r="M121" i="1"/>
  <c r="AF120" i="1"/>
  <c r="AG120" i="1" s="1"/>
  <c r="AL120" i="1" s="1"/>
  <c r="AE120" i="1"/>
  <c r="AI120" i="1" s="1"/>
  <c r="AI119" i="1"/>
  <c r="AE119" i="1"/>
  <c r="AF119" i="1" s="1"/>
  <c r="AE118" i="1"/>
  <c r="AI118" i="1" s="1"/>
  <c r="L118" i="1"/>
  <c r="AE117" i="1"/>
  <c r="AI117" i="1" s="1"/>
  <c r="AG116" i="1"/>
  <c r="AL116" i="1" s="1"/>
  <c r="AF116" i="1"/>
  <c r="AJ116" i="1" s="1"/>
  <c r="AE116" i="1"/>
  <c r="AI116" i="1" s="1"/>
  <c r="L116" i="1"/>
  <c r="AF115" i="1"/>
  <c r="AG115" i="1" s="1"/>
  <c r="AL115" i="1" s="1"/>
  <c r="AE115" i="1"/>
  <c r="AI115" i="1" s="1"/>
  <c r="AI114" i="1"/>
  <c r="AE114" i="1"/>
  <c r="AF114" i="1" s="1"/>
  <c r="AF113" i="1"/>
  <c r="AJ113" i="1" s="1"/>
  <c r="AE113" i="1"/>
  <c r="AI113" i="1" s="1"/>
  <c r="AI112" i="1"/>
  <c r="AE112" i="1"/>
  <c r="AF112" i="1" s="1"/>
  <c r="AF111" i="1"/>
  <c r="AG111" i="1" s="1"/>
  <c r="AL111" i="1" s="1"/>
  <c r="AE111" i="1"/>
  <c r="AI111" i="1" s="1"/>
  <c r="AI110" i="1"/>
  <c r="AE110" i="1"/>
  <c r="AF110" i="1" s="1"/>
  <c r="AP109" i="1"/>
  <c r="AI109" i="1"/>
  <c r="AE109" i="1"/>
  <c r="AF109" i="1" s="1"/>
  <c r="L109" i="1"/>
  <c r="AF108" i="1"/>
  <c r="AJ108" i="1" s="1"/>
  <c r="AE108" i="1"/>
  <c r="AI108" i="1" s="1"/>
  <c r="AI107" i="1"/>
  <c r="AE107" i="1"/>
  <c r="AF107" i="1" s="1"/>
  <c r="AG106" i="1"/>
  <c r="AL106" i="1" s="1"/>
  <c r="AF106" i="1"/>
  <c r="AJ106" i="1" s="1"/>
  <c r="AE106" i="1"/>
  <c r="AI106" i="1" s="1"/>
  <c r="AE105" i="1"/>
  <c r="AF105" i="1" s="1"/>
  <c r="AF104" i="1"/>
  <c r="AJ104" i="1" s="1"/>
  <c r="AE104" i="1"/>
  <c r="AI104" i="1" s="1"/>
  <c r="AP103" i="1"/>
  <c r="AI103" i="1"/>
  <c r="AE103" i="1"/>
  <c r="AF103" i="1" s="1"/>
  <c r="L103" i="1"/>
  <c r="AF102" i="1"/>
  <c r="AJ102" i="1" s="1"/>
  <c r="AE102" i="1"/>
  <c r="AI102" i="1" s="1"/>
  <c r="AI101" i="1"/>
  <c r="AE101" i="1"/>
  <c r="AF101" i="1" s="1"/>
  <c r="L101" i="1"/>
  <c r="AI100" i="1"/>
  <c r="AG100" i="1"/>
  <c r="AL100" i="1" s="1"/>
  <c r="AF100" i="1"/>
  <c r="AJ100" i="1" s="1"/>
  <c r="AE100" i="1"/>
  <c r="L100" i="1"/>
  <c r="AG99" i="1"/>
  <c r="AL99" i="1" s="1"/>
  <c r="AF99" i="1"/>
  <c r="AJ99" i="1" s="1"/>
  <c r="AE99" i="1"/>
  <c r="AI99" i="1" s="1"/>
  <c r="L99" i="1"/>
  <c r="AF98" i="1"/>
  <c r="AG98" i="1" s="1"/>
  <c r="AL98" i="1" s="1"/>
  <c r="AE98" i="1"/>
  <c r="AI98" i="1" s="1"/>
  <c r="L98" i="1"/>
  <c r="AE97" i="1"/>
  <c r="AF97" i="1" s="1"/>
  <c r="AF96" i="1"/>
  <c r="AJ96" i="1" s="1"/>
  <c r="AE96" i="1"/>
  <c r="AI96" i="1" s="1"/>
  <c r="AI95" i="1"/>
  <c r="AE95" i="1"/>
  <c r="AF95" i="1" s="1"/>
  <c r="AG94" i="1"/>
  <c r="AL94" i="1" s="1"/>
  <c r="AF94" i="1"/>
  <c r="AJ94" i="1" s="1"/>
  <c r="AE94" i="1"/>
  <c r="AI94" i="1" s="1"/>
  <c r="L94" i="1"/>
  <c r="AF93" i="1"/>
  <c r="AG93" i="1" s="1"/>
  <c r="AL93" i="1" s="1"/>
  <c r="AE93" i="1"/>
  <c r="AI93" i="1" s="1"/>
  <c r="L93" i="1"/>
  <c r="AE92" i="1"/>
  <c r="AF92" i="1" s="1"/>
  <c r="L92" i="1"/>
  <c r="AI91" i="1"/>
  <c r="AG91" i="1"/>
  <c r="AL91" i="1" s="1"/>
  <c r="AF91" i="1"/>
  <c r="AJ91" i="1" s="1"/>
  <c r="AE91" i="1"/>
  <c r="AE90" i="1"/>
  <c r="AI90" i="1" s="1"/>
  <c r="AI89" i="1"/>
  <c r="AG89" i="1"/>
  <c r="AL89" i="1" s="1"/>
  <c r="AF89" i="1"/>
  <c r="AJ89" i="1" s="1"/>
  <c r="AE89" i="1"/>
  <c r="L89" i="1"/>
  <c r="AG88" i="1"/>
  <c r="AL88" i="1" s="1"/>
  <c r="AF88" i="1"/>
  <c r="AJ88" i="1" s="1"/>
  <c r="AE88" i="1"/>
  <c r="AI88" i="1" s="1"/>
  <c r="L88" i="1"/>
  <c r="AF87" i="1"/>
  <c r="AG87" i="1" s="1"/>
  <c r="AL87" i="1" s="1"/>
  <c r="AE87" i="1"/>
  <c r="AI87" i="1" s="1"/>
  <c r="AI86" i="1"/>
  <c r="AG86" i="1"/>
  <c r="AL86" i="1" s="1"/>
  <c r="AF86" i="1"/>
  <c r="AJ86" i="1" s="1"/>
  <c r="AE86" i="1"/>
  <c r="AP85" i="1"/>
  <c r="AN85" i="1"/>
  <c r="AL85" i="1"/>
  <c r="AJ85" i="1"/>
  <c r="AI85" i="1"/>
  <c r="AG84" i="1"/>
  <c r="AL84" i="1" s="1"/>
  <c r="AF84" i="1"/>
  <c r="AJ84" i="1" s="1"/>
  <c r="AE84" i="1"/>
  <c r="AI84" i="1" s="1"/>
  <c r="AE83" i="1"/>
  <c r="AF83" i="1" s="1"/>
  <c r="AF82" i="1"/>
  <c r="AJ82" i="1" s="1"/>
  <c r="AE82" i="1"/>
  <c r="AI82" i="1" s="1"/>
  <c r="AI81" i="1"/>
  <c r="AE81" i="1"/>
  <c r="AF81" i="1" s="1"/>
  <c r="L81" i="1"/>
  <c r="AI80" i="1"/>
  <c r="AG80" i="1"/>
  <c r="AL80" i="1" s="1"/>
  <c r="AF80" i="1"/>
  <c r="AJ80" i="1" s="1"/>
  <c r="AE80" i="1"/>
  <c r="AF79" i="1"/>
  <c r="AG79" i="1" s="1"/>
  <c r="AL79" i="1" s="1"/>
  <c r="AE79" i="1"/>
  <c r="AI79" i="1" s="1"/>
  <c r="L79" i="1"/>
  <c r="AE78" i="1"/>
  <c r="AF78" i="1" s="1"/>
  <c r="AF77" i="1"/>
  <c r="AJ77" i="1" s="1"/>
  <c r="AE77" i="1"/>
  <c r="AI77" i="1" s="1"/>
  <c r="L77" i="1"/>
  <c r="AE76" i="1"/>
  <c r="AI76" i="1" s="1"/>
  <c r="AI75" i="1"/>
  <c r="AG75" i="1"/>
  <c r="AL75" i="1" s="1"/>
  <c r="AF75" i="1"/>
  <c r="AJ75" i="1" s="1"/>
  <c r="AE75" i="1"/>
  <c r="AF74" i="1"/>
  <c r="AG74" i="1" s="1"/>
  <c r="AL74" i="1" s="1"/>
  <c r="AE74" i="1"/>
  <c r="AI74" i="1" s="1"/>
  <c r="L74" i="1"/>
  <c r="AE73" i="1"/>
  <c r="AF73" i="1" s="1"/>
  <c r="L73" i="1"/>
  <c r="AI72" i="1"/>
  <c r="AG72" i="1"/>
  <c r="AL72" i="1" s="1"/>
  <c r="AF72" i="1"/>
  <c r="AJ72" i="1" s="1"/>
  <c r="AE72" i="1"/>
  <c r="L72" i="1"/>
  <c r="AF71" i="1"/>
  <c r="AJ71" i="1" s="1"/>
  <c r="AE71" i="1"/>
  <c r="AI71" i="1" s="1"/>
  <c r="L71" i="1"/>
  <c r="AE70" i="1"/>
  <c r="AI70" i="1" s="1"/>
  <c r="L70" i="1"/>
  <c r="AI69" i="1"/>
  <c r="AE69" i="1"/>
  <c r="AF69" i="1" s="1"/>
  <c r="AG68" i="1"/>
  <c r="AL68" i="1" s="1"/>
  <c r="AF68" i="1"/>
  <c r="AJ68" i="1" s="1"/>
  <c r="AE68" i="1"/>
  <c r="AI68" i="1" s="1"/>
  <c r="AE67" i="1"/>
  <c r="AF67" i="1" s="1"/>
  <c r="AF66" i="1"/>
  <c r="AJ66" i="1" s="1"/>
  <c r="AE66" i="1"/>
  <c r="AI66" i="1" s="1"/>
  <c r="L66" i="1"/>
  <c r="AE65" i="1"/>
  <c r="AI65" i="1" s="1"/>
  <c r="L65" i="1"/>
  <c r="AI64" i="1"/>
  <c r="AE64" i="1"/>
  <c r="AF64" i="1" s="1"/>
  <c r="AP63" i="1"/>
  <c r="AI63" i="1"/>
  <c r="AE63" i="1"/>
  <c r="AF63" i="1" s="1"/>
  <c r="L63" i="1"/>
  <c r="AI62" i="1"/>
  <c r="AG62" i="1"/>
  <c r="AL62" i="1" s="1"/>
  <c r="AF62" i="1"/>
  <c r="AJ62" i="1" s="1"/>
  <c r="AE62" i="1"/>
  <c r="L62" i="1"/>
  <c r="AG61" i="1"/>
  <c r="AL61" i="1" s="1"/>
  <c r="AF61" i="1"/>
  <c r="AJ61" i="1" s="1"/>
  <c r="AE61" i="1"/>
  <c r="AI61" i="1" s="1"/>
  <c r="L61" i="1"/>
  <c r="AP60" i="1"/>
  <c r="AI60" i="1"/>
  <c r="AG60" i="1"/>
  <c r="AL60" i="1" s="1"/>
  <c r="AN60" i="1" s="1"/>
  <c r="AF60" i="1"/>
  <c r="AJ60" i="1" s="1"/>
  <c r="AE60" i="1"/>
  <c r="L60" i="1"/>
  <c r="AG59" i="1"/>
  <c r="AL59" i="1" s="1"/>
  <c r="AF59" i="1"/>
  <c r="AJ59" i="1" s="1"/>
  <c r="AE59" i="1"/>
  <c r="AI59" i="1" s="1"/>
  <c r="L59" i="1"/>
  <c r="AF58" i="1"/>
  <c r="AG58" i="1" s="1"/>
  <c r="AL58" i="1" s="1"/>
  <c r="AE58" i="1"/>
  <c r="AI58" i="1" s="1"/>
  <c r="AI57" i="1"/>
  <c r="AG57" i="1"/>
  <c r="AL57" i="1" s="1"/>
  <c r="AF57" i="1"/>
  <c r="AJ57" i="1" s="1"/>
  <c r="AE57" i="1"/>
  <c r="AE56" i="1"/>
  <c r="AI56" i="1" s="1"/>
  <c r="AI55" i="1"/>
  <c r="AG55" i="1"/>
  <c r="AL55" i="1" s="1"/>
  <c r="AF55" i="1"/>
  <c r="AJ55" i="1" s="1"/>
  <c r="AE55" i="1"/>
  <c r="AF54" i="1"/>
  <c r="AG54" i="1" s="1"/>
  <c r="AL54" i="1" s="1"/>
  <c r="AE54" i="1"/>
  <c r="AI54" i="1" s="1"/>
  <c r="AI53" i="1"/>
  <c r="AG53" i="1"/>
  <c r="AL53" i="1" s="1"/>
  <c r="AF53" i="1"/>
  <c r="AJ53" i="1" s="1"/>
  <c r="AE53" i="1"/>
  <c r="AE52" i="1"/>
  <c r="AI52" i="1" s="1"/>
  <c r="AI51" i="1"/>
  <c r="AG51" i="1"/>
  <c r="AL51" i="1" s="1"/>
  <c r="AF51" i="1"/>
  <c r="AJ51" i="1" s="1"/>
  <c r="AE51" i="1"/>
  <c r="AF50" i="1"/>
  <c r="AG50" i="1" s="1"/>
  <c r="AL50" i="1" s="1"/>
  <c r="AE50" i="1"/>
  <c r="AI50" i="1" s="1"/>
  <c r="AI49" i="1"/>
  <c r="AG49" i="1"/>
  <c r="AL49" i="1" s="1"/>
  <c r="AF49" i="1"/>
  <c r="AJ49" i="1" s="1"/>
  <c r="AE49" i="1"/>
  <c r="L49" i="1"/>
  <c r="AF48" i="1"/>
  <c r="AJ48" i="1" s="1"/>
  <c r="AE48" i="1"/>
  <c r="AI48" i="1" s="1"/>
  <c r="L48" i="1"/>
  <c r="AE47" i="1"/>
  <c r="AI47" i="1" s="1"/>
  <c r="L47" i="1"/>
  <c r="AI46" i="1"/>
  <c r="AE46" i="1"/>
  <c r="AF46" i="1" s="1"/>
  <c r="AG45" i="1"/>
  <c r="AL45" i="1" s="1"/>
  <c r="AF45" i="1"/>
  <c r="AJ45" i="1" s="1"/>
  <c r="AE45" i="1"/>
  <c r="AI45" i="1" s="1"/>
  <c r="L45" i="1"/>
  <c r="AF44" i="1"/>
  <c r="AG44" i="1" s="1"/>
  <c r="AL44" i="1" s="1"/>
  <c r="AE44" i="1"/>
  <c r="AI44" i="1" s="1"/>
  <c r="AI43" i="1"/>
  <c r="AG43" i="1"/>
  <c r="AL43" i="1" s="1"/>
  <c r="AF43" i="1"/>
  <c r="AJ43" i="1" s="1"/>
  <c r="AE43" i="1"/>
  <c r="AE42" i="1"/>
  <c r="AI42" i="1" s="1"/>
  <c r="L42" i="1"/>
  <c r="AI41" i="1"/>
  <c r="AE41" i="1"/>
  <c r="AF41" i="1" s="1"/>
  <c r="L41" i="1"/>
  <c r="AI40" i="1"/>
  <c r="AG40" i="1"/>
  <c r="AL40" i="1" s="1"/>
  <c r="AF40" i="1"/>
  <c r="AJ40" i="1" s="1"/>
  <c r="AE40" i="1"/>
  <c r="AF39" i="1"/>
  <c r="AG39" i="1" s="1"/>
  <c r="AL39" i="1" s="1"/>
  <c r="AE39" i="1"/>
  <c r="AI39" i="1" s="1"/>
  <c r="AP38" i="1"/>
  <c r="AL38" i="1"/>
  <c r="AN38" i="1" s="1"/>
  <c r="AJ38" i="1"/>
  <c r="AI38" i="1"/>
  <c r="AI37" i="1"/>
  <c r="AE37" i="1"/>
  <c r="AF37" i="1" s="1"/>
  <c r="L37" i="1"/>
  <c r="AI36" i="1"/>
  <c r="AG36" i="1"/>
  <c r="AL36" i="1" s="1"/>
  <c r="AF36" i="1"/>
  <c r="AJ36" i="1" s="1"/>
  <c r="AE36" i="1"/>
  <c r="AF35" i="1"/>
  <c r="AG35" i="1" s="1"/>
  <c r="AL35" i="1" s="1"/>
  <c r="AE35" i="1"/>
  <c r="AI35" i="1" s="1"/>
  <c r="AP34" i="1"/>
  <c r="AG34" i="1"/>
  <c r="AL34" i="1" s="1"/>
  <c r="AN34" i="1" s="1"/>
  <c r="AQ34" i="1" s="1"/>
  <c r="AF34" i="1"/>
  <c r="AJ34" i="1" s="1"/>
  <c r="AE34" i="1"/>
  <c r="AI34" i="1" s="1"/>
  <c r="L34" i="1"/>
  <c r="AF33" i="1"/>
  <c r="AG33" i="1" s="1"/>
  <c r="AL33" i="1" s="1"/>
  <c r="AE33" i="1"/>
  <c r="AI33" i="1" s="1"/>
  <c r="L33" i="1"/>
  <c r="AE32" i="1"/>
  <c r="AF32" i="1" s="1"/>
  <c r="L32" i="1"/>
  <c r="AI31" i="1"/>
  <c r="AG31" i="1"/>
  <c r="AL31" i="1" s="1"/>
  <c r="AF31" i="1"/>
  <c r="AJ31" i="1" s="1"/>
  <c r="AE31" i="1"/>
  <c r="AE30" i="1"/>
  <c r="AI30" i="1" s="1"/>
  <c r="AP29" i="1"/>
  <c r="AE29" i="1"/>
  <c r="AI29" i="1" s="1"/>
  <c r="AI28" i="1"/>
  <c r="AG28" i="1"/>
  <c r="AL28" i="1" s="1"/>
  <c r="AF28" i="1"/>
  <c r="AJ28" i="1" s="1"/>
  <c r="AE28" i="1"/>
  <c r="AF27" i="1"/>
  <c r="AG27" i="1" s="1"/>
  <c r="AL27" i="1" s="1"/>
  <c r="AE27" i="1"/>
  <c r="AI27" i="1" s="1"/>
  <c r="AI26" i="1"/>
  <c r="AG26" i="1"/>
  <c r="AL26" i="1" s="1"/>
  <c r="AF26" i="1"/>
  <c r="AJ26" i="1" s="1"/>
  <c r="AE26" i="1"/>
  <c r="AE25" i="1"/>
  <c r="AI25" i="1" s="1"/>
  <c r="AI24" i="1"/>
  <c r="AG24" i="1"/>
  <c r="AL24" i="1" s="1"/>
  <c r="AF24" i="1"/>
  <c r="AJ24" i="1" s="1"/>
  <c r="AE24" i="1"/>
  <c r="AP23" i="1"/>
  <c r="AN23" i="1"/>
  <c r="AL23" i="1"/>
  <c r="AJ23" i="1"/>
  <c r="AI23" i="1"/>
  <c r="AF22" i="1"/>
  <c r="AJ22" i="1" s="1"/>
  <c r="AE22" i="1"/>
  <c r="AI22" i="1" s="1"/>
  <c r="L22" i="1"/>
  <c r="AE21" i="1"/>
  <c r="AI21" i="1" s="1"/>
  <c r="L21" i="1"/>
  <c r="AI20" i="1"/>
  <c r="AE20" i="1"/>
  <c r="AF20" i="1" s="1"/>
  <c r="L20" i="1"/>
  <c r="AI19" i="1"/>
  <c r="AG19" i="1"/>
  <c r="AL19" i="1" s="1"/>
  <c r="AF19" i="1"/>
  <c r="AJ19" i="1" s="1"/>
  <c r="AE19" i="1"/>
  <c r="AF18" i="1"/>
  <c r="AG18" i="1" s="1"/>
  <c r="AL18" i="1" s="1"/>
  <c r="AE18" i="1"/>
  <c r="AI18" i="1" s="1"/>
  <c r="AI17" i="1"/>
  <c r="AG17" i="1"/>
  <c r="AL17" i="1" s="1"/>
  <c r="AF17" i="1"/>
  <c r="AJ17" i="1" s="1"/>
  <c r="AE17" i="1"/>
  <c r="AE16" i="1"/>
  <c r="AI16" i="1" s="1"/>
  <c r="L16" i="1"/>
  <c r="AI15" i="1"/>
  <c r="AE15" i="1"/>
  <c r="AF15" i="1" s="1"/>
  <c r="L15" i="1"/>
  <c r="AI14" i="1"/>
  <c r="AG14" i="1"/>
  <c r="AL14" i="1" s="1"/>
  <c r="AF14" i="1"/>
  <c r="AJ14" i="1" s="1"/>
  <c r="AE14" i="1"/>
  <c r="AF13" i="1"/>
  <c r="AG13" i="1" s="1"/>
  <c r="AL13" i="1" s="1"/>
  <c r="AE13" i="1"/>
  <c r="AI13" i="1" s="1"/>
  <c r="AI12" i="1"/>
  <c r="AG12" i="1"/>
  <c r="AL12" i="1" s="1"/>
  <c r="AF12" i="1"/>
  <c r="AJ12" i="1" s="1"/>
  <c r="AE12" i="1"/>
  <c r="AE11" i="1"/>
  <c r="AI11" i="1" s="1"/>
  <c r="L11" i="1"/>
  <c r="AP10" i="1"/>
  <c r="AF10" i="1"/>
  <c r="AJ10" i="1" s="1"/>
  <c r="AE10" i="1"/>
  <c r="AI10" i="1" s="1"/>
  <c r="L10" i="1"/>
  <c r="AE9" i="1"/>
  <c r="AI9" i="1" s="1"/>
  <c r="L9" i="1"/>
  <c r="AI8" i="1"/>
  <c r="AE8" i="1"/>
  <c r="AF8" i="1" s="1"/>
  <c r="AI7" i="1"/>
  <c r="AG7" i="1"/>
  <c r="AL7" i="1" s="1"/>
  <c r="AF7" i="1"/>
  <c r="AJ7" i="1" s="1"/>
  <c r="AE7" i="1"/>
  <c r="L7" i="1"/>
  <c r="AF6" i="1"/>
  <c r="AG6" i="1" s="1"/>
  <c r="AL6" i="1" s="1"/>
  <c r="AE6" i="1"/>
  <c r="AI6" i="1" s="1"/>
  <c r="L6" i="1"/>
  <c r="AE5" i="1"/>
  <c r="AF5" i="1" s="1"/>
  <c r="AF4" i="1"/>
  <c r="AJ4" i="1" s="1"/>
  <c r="AE4" i="1"/>
  <c r="AI4" i="1" s="1"/>
  <c r="L4" i="1"/>
  <c r="AE3" i="1"/>
  <c r="AI3" i="1" s="1"/>
  <c r="L3" i="1"/>
  <c r="AI2" i="1"/>
  <c r="AE2" i="1"/>
  <c r="AF2" i="1" s="1"/>
  <c r="L2" i="1"/>
  <c r="AG83" i="1" l="1"/>
  <c r="AL83" i="1" s="1"/>
  <c r="AJ83" i="1"/>
  <c r="AJ101" i="1"/>
  <c r="AG101" i="1"/>
  <c r="AL101" i="1" s="1"/>
  <c r="AG5" i="1"/>
  <c r="AL5" i="1" s="1"/>
  <c r="AJ5" i="1"/>
  <c r="AG32" i="1"/>
  <c r="AL32" i="1" s="1"/>
  <c r="AJ32" i="1"/>
  <c r="AG37" i="1"/>
  <c r="AL37" i="1" s="1"/>
  <c r="AJ37" i="1"/>
  <c r="AJ119" i="1"/>
  <c r="AG119" i="1"/>
  <c r="AL119" i="1" s="1"/>
  <c r="AJ2" i="1"/>
  <c r="AG2" i="1"/>
  <c r="AG8" i="1"/>
  <c r="AL8" i="1" s="1"/>
  <c r="AJ8" i="1"/>
  <c r="AJ69" i="1"/>
  <c r="AG69" i="1"/>
  <c r="AL69" i="1" s="1"/>
  <c r="AG97" i="1"/>
  <c r="AL97" i="1" s="1"/>
  <c r="AJ97" i="1"/>
  <c r="AG105" i="1"/>
  <c r="AL105" i="1" s="1"/>
  <c r="AJ105" i="1"/>
  <c r="AJ112" i="1"/>
  <c r="AG112" i="1"/>
  <c r="AL112" i="1" s="1"/>
  <c r="AG78" i="1"/>
  <c r="AL78" i="1" s="1"/>
  <c r="AJ78" i="1"/>
  <c r="AJ109" i="1"/>
  <c r="AG109" i="1"/>
  <c r="AL109" i="1" s="1"/>
  <c r="AN109" i="1" s="1"/>
  <c r="AJ46" i="1"/>
  <c r="AG46" i="1"/>
  <c r="AL46" i="1" s="1"/>
  <c r="AJ63" i="1"/>
  <c r="AG63" i="1"/>
  <c r="AL63" i="1" s="1"/>
  <c r="AN63" i="1" s="1"/>
  <c r="AG81" i="1"/>
  <c r="AL81" i="1" s="1"/>
  <c r="AJ81" i="1"/>
  <c r="AJ103" i="1"/>
  <c r="AG103" i="1"/>
  <c r="AL103" i="1" s="1"/>
  <c r="AN103" i="1" s="1"/>
  <c r="AQ103" i="1" s="1"/>
  <c r="AJ20" i="1"/>
  <c r="AG20" i="1"/>
  <c r="AL20" i="1" s="1"/>
  <c r="AG41" i="1"/>
  <c r="AL41" i="1" s="1"/>
  <c r="AJ41" i="1"/>
  <c r="AG67" i="1"/>
  <c r="AL67" i="1" s="1"/>
  <c r="AJ67" i="1"/>
  <c r="AG92" i="1"/>
  <c r="AL92" i="1" s="1"/>
  <c r="AJ92" i="1"/>
  <c r="AJ95" i="1"/>
  <c r="AG95" i="1"/>
  <c r="AL95" i="1" s="1"/>
  <c r="AG107" i="1"/>
  <c r="AL107" i="1" s="1"/>
  <c r="AJ107" i="1"/>
  <c r="AJ110" i="1"/>
  <c r="AG110" i="1"/>
  <c r="AL110" i="1" s="1"/>
  <c r="AJ114" i="1"/>
  <c r="AG114" i="1"/>
  <c r="AL114" i="1" s="1"/>
  <c r="AJ15" i="1"/>
  <c r="AG15" i="1"/>
  <c r="AL15" i="1" s="1"/>
  <c r="AJ64" i="1"/>
  <c r="AG64" i="1"/>
  <c r="AL64" i="1" s="1"/>
  <c r="AG73" i="1"/>
  <c r="AL73" i="1" s="1"/>
  <c r="AJ73" i="1"/>
  <c r="AI5" i="1"/>
  <c r="AI124" i="1" s="1"/>
  <c r="AJ6" i="1"/>
  <c r="AJ13" i="1"/>
  <c r="AJ18" i="1"/>
  <c r="AJ27" i="1"/>
  <c r="AI32" i="1"/>
  <c r="AJ33" i="1"/>
  <c r="AJ35" i="1"/>
  <c r="AJ39" i="1"/>
  <c r="AJ44" i="1"/>
  <c r="AJ50" i="1"/>
  <c r="AJ54" i="1"/>
  <c r="AJ58" i="1"/>
  <c r="AI67" i="1"/>
  <c r="AI73" i="1"/>
  <c r="AJ74" i="1"/>
  <c r="AI78" i="1"/>
  <c r="AJ79" i="1"/>
  <c r="AI83" i="1"/>
  <c r="AJ87" i="1"/>
  <c r="AI92" i="1"/>
  <c r="AJ93" i="1"/>
  <c r="AI97" i="1"/>
  <c r="AJ98" i="1"/>
  <c r="AI105" i="1"/>
  <c r="AJ111" i="1"/>
  <c r="AJ115" i="1"/>
  <c r="AJ120" i="1"/>
  <c r="AF3" i="1"/>
  <c r="AG4" i="1"/>
  <c r="AL4" i="1" s="1"/>
  <c r="AF9" i="1"/>
  <c r="AG10" i="1"/>
  <c r="AL10" i="1" s="1"/>
  <c r="AN10" i="1" s="1"/>
  <c r="AF11" i="1"/>
  <c r="AF16" i="1"/>
  <c r="AF21" i="1"/>
  <c r="AG22" i="1"/>
  <c r="AL22" i="1" s="1"/>
  <c r="AF25" i="1"/>
  <c r="AF29" i="1"/>
  <c r="AF30" i="1"/>
  <c r="AF42" i="1"/>
  <c r="AF47" i="1"/>
  <c r="AG48" i="1"/>
  <c r="AL48" i="1" s="1"/>
  <c r="AF52" i="1"/>
  <c r="AF56" i="1"/>
  <c r="AF65" i="1"/>
  <c r="AG66" i="1"/>
  <c r="AL66" i="1" s="1"/>
  <c r="AF70" i="1"/>
  <c r="AG71" i="1"/>
  <c r="AL71" i="1" s="1"/>
  <c r="AF76" i="1"/>
  <c r="AG77" i="1"/>
  <c r="AL77" i="1" s="1"/>
  <c r="AG82" i="1"/>
  <c r="AL82" i="1" s="1"/>
  <c r="AF90" i="1"/>
  <c r="AG96" i="1"/>
  <c r="AL96" i="1" s="1"/>
  <c r="AG102" i="1"/>
  <c r="AL102" i="1" s="1"/>
  <c r="AG104" i="1"/>
  <c r="AL104" i="1" s="1"/>
  <c r="AG108" i="1"/>
  <c r="AL108" i="1" s="1"/>
  <c r="AF118" i="1"/>
  <c r="AG113" i="1"/>
  <c r="AL113" i="1" s="1"/>
  <c r="AF117" i="1"/>
  <c r="AI121" i="1"/>
  <c r="AJ65" i="1" l="1"/>
  <c r="AG65" i="1"/>
  <c r="AL65" i="1" s="1"/>
  <c r="AJ25" i="1"/>
  <c r="AG25" i="1"/>
  <c r="AL25" i="1" s="1"/>
  <c r="AJ3" i="1"/>
  <c r="AG3" i="1"/>
  <c r="AL3" i="1" s="1"/>
  <c r="AJ56" i="1"/>
  <c r="AG56" i="1"/>
  <c r="AL56" i="1" s="1"/>
  <c r="AJ90" i="1"/>
  <c r="AG90" i="1"/>
  <c r="AL90" i="1" s="1"/>
  <c r="AJ117" i="1"/>
  <c r="AG117" i="1"/>
  <c r="AL117" i="1" s="1"/>
  <c r="AJ52" i="1"/>
  <c r="AG52" i="1"/>
  <c r="AL52" i="1" s="1"/>
  <c r="AJ21" i="1"/>
  <c r="AG21" i="1"/>
  <c r="AL21" i="1" s="1"/>
  <c r="AL2" i="1"/>
  <c r="AJ16" i="1"/>
  <c r="AG16" i="1"/>
  <c r="AL16" i="1" s="1"/>
  <c r="AJ118" i="1"/>
  <c r="AG118" i="1"/>
  <c r="AL118" i="1" s="1"/>
  <c r="AJ47" i="1"/>
  <c r="AG47" i="1"/>
  <c r="AL47" i="1" s="1"/>
  <c r="AJ11" i="1"/>
  <c r="AG11" i="1"/>
  <c r="AL11" i="1" s="1"/>
  <c r="AJ42" i="1"/>
  <c r="AG42" i="1"/>
  <c r="AL42" i="1" s="1"/>
  <c r="AJ70" i="1"/>
  <c r="AG70" i="1"/>
  <c r="AL70" i="1" s="1"/>
  <c r="AJ30" i="1"/>
  <c r="AG30" i="1"/>
  <c r="AL30" i="1" s="1"/>
  <c r="AJ9" i="1"/>
  <c r="AG9" i="1"/>
  <c r="AL9" i="1" s="1"/>
  <c r="AJ76" i="1"/>
  <c r="AG76" i="1"/>
  <c r="AL76" i="1" s="1"/>
  <c r="AJ29" i="1"/>
  <c r="AG29" i="1"/>
  <c r="AL29" i="1" s="1"/>
  <c r="AN29" i="1" s="1"/>
  <c r="AG124" i="1" l="1"/>
</calcChain>
</file>

<file path=xl/sharedStrings.xml><?xml version="1.0" encoding="utf-8"?>
<sst xmlns="http://schemas.openxmlformats.org/spreadsheetml/2006/main" count="861" uniqueCount="270">
  <si>
    <t>Beneficiar</t>
  </si>
  <si>
    <t>Nr. Lot</t>
  </si>
  <si>
    <t>Nr Lot</t>
  </si>
  <si>
    <t>Nr lot Repetat</t>
  </si>
  <si>
    <t>Denumire Lot
NEW</t>
  </si>
  <si>
    <t>Denumire Lot
NEW2</t>
  </si>
  <si>
    <t>Denumire Poziție</t>
  </si>
  <si>
    <t>Specificarea tehnică deplină 
NEW</t>
  </si>
  <si>
    <t>Specificarea tehnică deplină 
NEW2</t>
  </si>
  <si>
    <t>Unitatea de măsură
NEW</t>
  </si>
  <si>
    <t>Preț estimat cu TVA PENTRU 2026</t>
  </si>
  <si>
    <t>Suma Estimată cu TVA Pentru 2026</t>
  </si>
  <si>
    <t>Centrul Național de Transfuzie a Sângelui</t>
  </si>
  <si>
    <t>IMSP CENTRUL DE SANATATE CALARASI</t>
  </si>
  <si>
    <t>IMSP CLINICA UNIVERSITARA DE ASISTENTA MEDICALA PRIMARA A USMF N TESTIMITANU</t>
  </si>
  <si>
    <t>IMSP CENTRUL NATIONAL DE ASISTENTA MEDICALA URGENTA PRESPITALICEASCA</t>
  </si>
  <si>
    <t>IMSP CENTRUL REPUBLICAN DE REABILITARE PENTRU COPII</t>
  </si>
  <si>
    <t>IMSP INSTITUTUL DE CARDIOLOGIE</t>
  </si>
  <si>
    <t>IMSP INSTITUTUL DE MEDICINA URGENTA</t>
  </si>
  <si>
    <t>IMSP INSTITUTUL DE PNEUMOLOGIE CHIRIL DRAGANIUC</t>
  </si>
  <si>
    <t>IMSP INSTITUTUL MAMEI SI COPILULUI</t>
  </si>
  <si>
    <t>IMSP INSTITUTUL ONCOLOGIC</t>
  </si>
  <si>
    <t>IMSP SPITALUL CLINIC DE TRAUMATOLOGIE SI ORTOPEDIE</t>
  </si>
  <si>
    <t>IMSP SPITALUL CLINIC MUNICIPAL SFANTA TREIME</t>
  </si>
  <si>
    <t>IMSP SPITALUL RAIONAL CAHUL</t>
  </si>
  <si>
    <t>IMSP SPITALUL RAIONAL CEADIR-LUNGA</t>
  </si>
  <si>
    <t>IMSP SPITALUL RAIONAL FALESTI</t>
  </si>
  <si>
    <t>AMT CIOCANA</t>
  </si>
  <si>
    <t>AMT BOTANICA</t>
  </si>
  <si>
    <t>IMSP SPITALUL CLINIC REPUBLICAN TIMOFEI MOSNEAGA</t>
  </si>
  <si>
    <t>Cantitatea Totală</t>
  </si>
  <si>
    <t>Suma cu TVA</t>
  </si>
  <si>
    <t>Suma fara TVA</t>
  </si>
  <si>
    <t>Suma alocată</t>
  </si>
  <si>
    <t>Suma fara TVA
NEW2</t>
  </si>
  <si>
    <t>pret per buc 
Cu TVA</t>
  </si>
  <si>
    <t>pret per buc
 Fara TVA
NEW2</t>
  </si>
  <si>
    <t>pret per buc
 Fara TVA</t>
  </si>
  <si>
    <t>Comentarii</t>
  </si>
  <si>
    <t>Valoare medie ( estimat +  1 oferta corespunzatoare)</t>
  </si>
  <si>
    <t>Oferta</t>
  </si>
  <si>
    <t>Oferta - 29%</t>
  </si>
  <si>
    <t>Acumulator COMEN CM 1200A</t>
  </si>
  <si>
    <t>Acumulator compatibilă cu ECG COMEN CM 1200A cu SN 9118028018B</t>
  </si>
  <si>
    <t>Bucată</t>
  </si>
  <si>
    <t>Acumulator COMEN CM 1200B</t>
  </si>
  <si>
    <t>Acumulator compatibil cu ECG COMEN CM 1200B cu SN 92171229033B</t>
  </si>
  <si>
    <t>Acumulator COMEN H3</t>
  </si>
  <si>
    <t>Acumulator compatibil cu ECG COMEN H3 cu SN H3190612007 versiune soft V1.1.2</t>
  </si>
  <si>
    <t>Acumulator de încărcare a bateriei compatibilă cu PRS 500E Classic</t>
  </si>
  <si>
    <t>Acumulator EDAN SE 301A</t>
  </si>
  <si>
    <t>Acumulator compatibil cu ECG EDAN SE 301A</t>
  </si>
  <si>
    <t>Acumulator pentru Defibrilator CU Medical System LIFEGAIN</t>
  </si>
  <si>
    <t>Acumulator compatibil cu Defibrilator CU Medical System LIFEGAIN cu SN M2Q10B007</t>
  </si>
  <si>
    <t>Baterie compatibila cu Unitatea radiognostică
PRS 500E</t>
  </si>
  <si>
    <t>Baterie compatibilă cu PRS 500E Classic</t>
  </si>
  <si>
    <t>Baterie pentru aparat ECG EDAN SE-1201</t>
  </si>
  <si>
    <t>Bec pentru lame laringoscop</t>
  </si>
  <si>
    <t>Bec mic convențional pentru laringoscop 2.7 V, Compatibil cu următoarele branduri: Gima, Riester, And, Kawe, Timesco Truphatek, Bec pentru lame laringoscop destinat pentru Macintosh 1, 2, 3, 4</t>
  </si>
  <si>
    <t>Bloc de alimentare COMEN CM 1200A</t>
  </si>
  <si>
    <t>Bloc de alimentare compatibilă cu ECG COMEN CM 1200A cu SN 9118028018B</t>
  </si>
  <si>
    <t>Bloc de alimentare pentru Defibrilator CU Medical System LIFEGAIN</t>
  </si>
  <si>
    <t>Bloc de alimentare compatibil cu Defibrilator CU Medical System LIFEGAIN cu SN M2Q10B007</t>
  </si>
  <si>
    <t>Bronhoflex vortex 3,9mm</t>
  </si>
  <si>
    <t>Bronhoscoape de unică folosință detasabile</t>
  </si>
  <si>
    <t>Bronhoflex vortex 5,6mm</t>
  </si>
  <si>
    <t xml:space="preserve">Cablu  registrator ECG (Holter), EC-12H Labteh </t>
  </si>
  <si>
    <t>Cablu  registrator ECG (Holter) 24 ore compatibil cu EC-12H cu 10fire , Labteh</t>
  </si>
  <si>
    <t>Cablu de alimentare pentru aparat ECG EDAN SE-1201</t>
  </si>
  <si>
    <t>Cablu de extensie pentru senzor SpO2 pentru Defibrilator CU Medical System LIFEGAIN</t>
  </si>
  <si>
    <t>Cablu de extensie pentru senzor SpO2 compatibil cu Defibrilator CU Medical System LIFEGAIN cu SN M2Q10B007</t>
  </si>
  <si>
    <t xml:space="preserve">Cablu ECG compatibil cu dispozitivul Cardico-306 </t>
  </si>
  <si>
    <t>Cablu electrozi ECG  reutilizabil integrat, Biocare PM 900</t>
  </si>
  <si>
    <t>Cablu electrozi ECG  reutilizabil integrat compatibil cu monitor Biocare PM 900</t>
  </si>
  <si>
    <t>Cablu electrozi EKG  reutilizabil integrat compatibil cu monitor  Edan IM80</t>
  </si>
  <si>
    <t>Cablu electrozi EKG  reutilizabil integrat compatibil cu monitor Edan IM12</t>
  </si>
  <si>
    <t>Cablu pacient p/u electrocardiograf Biocare IE 300</t>
  </si>
  <si>
    <t>Cablu pacient p/u electrocardiograf
aparat Biocare IE 300</t>
  </si>
  <si>
    <t>Cablu pacient pentru  electrocardiograf,  Cardimax FX-326U</t>
  </si>
  <si>
    <t>Cablu pacient pentru  electrocardiograf, Cu 10 fire (rezistențqa 10 KOM) Compatibil cu Cardimax FX-326U</t>
  </si>
  <si>
    <t>Cabluri pentru masurarea temperaturi,BeneVision seria N 15 Mindray</t>
  </si>
  <si>
    <t>Cabluri pentru masurarea temperaturii rectale şi esofagiene compatibil cu monitor BeneVision seria N 15 Mindray</t>
  </si>
  <si>
    <t>Canula nazala, neonatal, L</t>
  </si>
  <si>
    <t>anula nazala pentru pacient nou nascut, pentru terapia cu flux inalt, de unica utilizare, cu conexiune de 22 mm la circuit de pacient, rata de flux administrată 4 - 9 L/min, dimensiune a interfeței nazale mărime L, cu fixator pe cap inclus în set.</t>
  </si>
  <si>
    <t>Set</t>
  </si>
  <si>
    <t>Canula nazala, neonatal, M</t>
  </si>
  <si>
    <t xml:space="preserve">Canula nazala pentru pacient nou nascut, pentru terapia cu flux inalt, de unica utilizare, cu conexiune de 22 mm la circuit de pacient, rata de flux administrată 4 - 9 L/min, dimensiune a interfeței nazale mărime M, cu fixator pe cap inclus în set. </t>
  </si>
  <si>
    <t>Canula nazala, neonatal, S</t>
  </si>
  <si>
    <t xml:space="preserve">Canula nazala pentru pacient nou nascut, pentru terapia cu flux inalt, de unica utilizare, cu conexiune de 22 mm la circuit de pacient, rata de flux administrată 4 - 9 L/min, dimensiune a interfeței nazale mărime S, cu fixator pe cap inclus în set. </t>
  </si>
  <si>
    <t>Capcana de apa(Water lock) compatibil cu Ventilator Mindray SV 300</t>
  </si>
  <si>
    <t>Capcana de apa(Water lock) utilizata la modulele de CO2 pentru acumularea condensului, din plastic transparent DRYLINE II Water Trap System, Adult,  compatibile cu  ventilatoare Mindray SV300</t>
  </si>
  <si>
    <t xml:space="preserve">Carcasa pentru lampa bactericida pentru 1 Lampa T8 30 </t>
  </si>
  <si>
    <t>CD-R</t>
  </si>
  <si>
    <t>Discuri</t>
  </si>
  <si>
    <t>DVD-R med m 5,4 lot 222</t>
  </si>
  <si>
    <t xml:space="preserve">Circuit de unică folosință matur, 22 mm, cu plămân de rezervă și furtun suplimentar, compatibil cu mașina de anestezie Mindray Wato EXanestezie Mindray Wato EX </t>
  </si>
  <si>
    <t>Circuit de unică utilizare matur, 22 mm de minim 2 m cu plamîn de rezervă, furtun suplimentar  de minim 1,5 m și piesa Y cu port luer lock 22F - 22M/15F pentru mașină de anestezie Mindray Wato EX 35</t>
  </si>
  <si>
    <t>Circuit de ventilare compatibil cu Hamilton T1</t>
  </si>
  <si>
    <t>Circuit de ventilare de unică folosință compatibil cu Ventilator pulmonar Hamilton T1 tip Neonatal</t>
  </si>
  <si>
    <t>Ecran COMEN CM 1200A</t>
  </si>
  <si>
    <t>Ecran compatibilă cu ECG COMEN CM 1200A cu SN 9118028018B</t>
  </si>
  <si>
    <t>Electrozi de suprafata pentru stimulare electrica (TOFscan)</t>
  </si>
  <si>
    <t>conectare"buton", să permită stimularea electrică a pacienților, compatibili cu valorile de stimulare de până la 300 V și un curent maxim de 60 mA. Suprafața de contact a electrozilor cu pacientul  mai mare de 1,8 cm²</t>
  </si>
  <si>
    <t>Electrozi multifunctionali   de tip Stat-padz II, Mindray</t>
  </si>
  <si>
    <t>Electrod autoadeziv de calitate înalta pentru procedurile de defibrilare si stimulare cardiaca. De unica folosinta.
Echivalent cu Stat-padz II 
compatibeli cu defibrilatorul Mindray</t>
  </si>
  <si>
    <t>Electrozi pentru electrostimulare 5 x 5 cm,  Chattanooga Intelect Mobile Stim 2777</t>
  </si>
  <si>
    <t xml:space="preserve">Electrozi pentru electrostimulare. Dispozitiv compatibil: Chattanooga Intelect Mobile Stim 2777   Forma: Pătrată, Mărimea: 5cm x 5cm                                 Tip conector: SNAP         Propriețățile electrodului: auto-adeziv. Durata de utilizare: 10-30 aplicații </t>
  </si>
  <si>
    <t>100,00</t>
  </si>
  <si>
    <t>Electrozi pentru electrostimulare 5 x 5 cm,  Chattanooga VitalStim Plus</t>
  </si>
  <si>
    <t>Elctrozi pentru utilizarea terapiei VitalStim ECO small electrodes pakage.Electrozi pentru tineri și adulți măsoară 3/4''(1,9) în diametru,3"(8cm) în lungime și 2"(5cm) lățime,compatibil cu Chattanooga VitalStim Plus</t>
  </si>
  <si>
    <t>Extensie avansata cu poliuretan si spuma Visco in strat superior pentru patul Essenza 300, Linet</t>
  </si>
  <si>
    <t xml:space="preserve">
Dimensiuni 20x90x14/ Taieturi la colturi: drepte/ Spuma viscoelastica, memory foam/ Husa detasabila, lavabila, cu fermuar, deschidere 180°
compatibil </t>
  </si>
  <si>
    <t>Film radiologic 20 x 25 cm  (8 x 10 inch), Carestreeam</t>
  </si>
  <si>
    <t>Film radiologic 35 x 43 cm  (14 x 17 inch), Carestreeam</t>
  </si>
  <si>
    <t>Film radiologic 35 x 43 cm  (8 x 10 inch),
Echivalent cu model DVB+
Până la 125 bucăți în cutie
compatibil cu Dry View 5700</t>
  </si>
  <si>
    <t>Film radiologic 35 x 43 cm  (14 x 17 inch),
Echivalent cu model DVB+
Până la 125 bucăți în cutie
compatibil cu Dry View 5700</t>
  </si>
  <si>
    <t>Filtre pentru aspirator chirurgical, SA01HT, Elmasar</t>
  </si>
  <si>
    <t xml:space="preserve">Filtre pentru aspirator chirurgical, de unică folosință, compatibil cu aspiratorul chirurgical  mod. SA01HT (Elmasar Medikal, Turcia)  </t>
  </si>
  <si>
    <t>Filtre pentru sistema centralizată de aer vacum (aspirație )</t>
  </si>
  <si>
    <t>Filtre p/u sistema centralizată de aer vacum (aspirație )</t>
  </si>
  <si>
    <t>lot din baza</t>
  </si>
  <si>
    <t>Filtru antibacterian hidrofob compatibil cu aspiratoarele chirurgicale Ardo, Senator,Senator 30</t>
  </si>
  <si>
    <t>Filtru antibacterian hidrofob compatibil cu aspiratoarele chirurgicale Ardo, Senator,Senator 
30
Echivalent cu ref: 50.00.05</t>
  </si>
  <si>
    <t xml:space="preserve">Filtru antibacterian pentru aspirator chirurgical Fazzini F60 </t>
  </si>
  <si>
    <t>Filtru pentru aspirator chirurgical</t>
  </si>
  <si>
    <t>Filtru pentru aspirator chirurgical CA-MI New Hospivac 350</t>
  </si>
  <si>
    <t>Filtru pentru aspirator chirurgical, antibacterial și antiviral, hidrofob, de unică utilizare.</t>
  </si>
  <si>
    <t xml:space="preserve">Filtru pentru aspirator chirurgical modelul CA-MI New Hospivac 350, antibacterial și antiviral, hidrofob, de unică utilizare. </t>
  </si>
  <si>
    <t>Furtun pentru Manșetă NIBP</t>
  </si>
  <si>
    <t>Hârtie scanner pentru printerul de la mașini de serilizare ETD4</t>
  </si>
  <si>
    <t>Hârtie  tip etichetă 100 x 75mm x 750P, OD5-E</t>
  </si>
  <si>
    <t>Compatibil cu printer Thermal Transfer OD5+E</t>
  </si>
  <si>
    <t>Hârtie  tip etichetă 100 x 75mm x 750P compatibilă cu printer model OD5+E conectat la Endoscan Olympus și mașina de spălat endoscoape EDT4 Echivalentă cu cod E0424415</t>
  </si>
  <si>
    <t>Hârtie termosensibilă, 57x20m, MED-ISA</t>
  </si>
  <si>
    <t>Hârtie termosensibilă 57mm x20m, compatibila cu MED-ISA</t>
  </si>
  <si>
    <t>Hirtie ECG Cardioline ECG 200L</t>
  </si>
  <si>
    <t>Hirtie ECG Cardioline ECG 200L
200mm x 20m</t>
  </si>
  <si>
    <t>Hîrtie foto- lucioasă glossy A4</t>
  </si>
  <si>
    <t>Hîrtie foto- lucioasă glossy A4
120 - 165 g/m2</t>
  </si>
  <si>
    <t>Hîrtie termosensibilă 58 mm, Dopplex Abiliry</t>
  </si>
  <si>
    <t>Lățimea rolei 58 mm 
Diametru rolei 40 mm 
compatibil cu  Dopplex Ability</t>
  </si>
  <si>
    <t xml:space="preserve">Husă pentru brancarda 200x60 cm </t>
  </si>
  <si>
    <t xml:space="preserve">Husă pentru saltele 200x90 cm </t>
  </si>
  <si>
    <t>Invelitori electrozi 8x12cm, Chattanooga Neo</t>
  </si>
  <si>
    <t xml:space="preserve">Invelitori electrozi (straturi hidrofile) pentru Dispozitiv Chattanooga Neo  Dimensiune: 8x12cm </t>
  </si>
  <si>
    <t>Kit de mentenanță anuală compatibil cu ventilatorul pulmonar</t>
  </si>
  <si>
    <t>Kit de mentenanță pentru 1 an compatibile cu SV650</t>
  </si>
  <si>
    <t>SET</t>
  </si>
  <si>
    <t xml:space="preserve">Kit de mentenanță pentru 1 an compatibile cu SV300 </t>
  </si>
  <si>
    <t>Kit de mentenanță pentru 1 an compatibile cu Hamilton C1</t>
  </si>
  <si>
    <t>Kit de mentenanță pentru 1 an compatibile cu Boaray 5000D</t>
  </si>
  <si>
    <t>Kit de mentenanță pentru 1 an compatibile cu MV300</t>
  </si>
  <si>
    <t>Kit de mentenanță anuală compatibil pentru stația de Oxigen</t>
  </si>
  <si>
    <t>Kit de mentenanță anuală compatibil pentru stația de Oxigen
Ideal Makina IM GO 200</t>
  </si>
  <si>
    <t>Kit de nebulizare pneumatic pentru ventilatoarele pulmonare Mindray</t>
  </si>
  <si>
    <t>Adult, Pahar de nebulizare, furtun, piesa in forma de T pentru conectare la tubul endotraheal si tuburile de ventilare</t>
  </si>
  <si>
    <t>Kit-ul de mentenanta 1 an,  SV 650 Mindray in set cu sensor O2 tip galvanic</t>
  </si>
  <si>
    <t>Kit-ul de mentenanta 1 an, compatibil cu ventilator SV 650 Mindray in set cu sensor O2 tip galvanic</t>
  </si>
  <si>
    <t>Lampa bactericida</t>
  </si>
  <si>
    <t>Lampa bactericida
PHILIPS TL -D  36W/BLB</t>
  </si>
  <si>
    <t>Lampa bactericida. 
PHILIPS TL -D  36W/BLB lungime 120cm</t>
  </si>
  <si>
    <t>Litotriptor tip Punch</t>
  </si>
  <si>
    <t>Litotriptor tip Punch 24 Fr., setul include partea activă de lucru punch lithotripsy, teaca pentru litotriptor cu robinet cu tuburi flux-reflux și obturatorul,  compatibil telescoapele de 30 grade pentru endocam logic hd 3CCD HDTV camera head si fibră optica pentru Endolight Highlight x300</t>
  </si>
  <si>
    <t>Manjeta pentru Holter TA 24 ore, WALK 200B  Cardioline</t>
  </si>
  <si>
    <t>Manjeta  TA  (Holter) 24 ore  compatibil cu WALK 200B, Cardioline</t>
  </si>
  <si>
    <t>Manjeta  TA  (Holter) 24 ore  compatibil cu WALK 200B, Cardioline
Marimea M (24-32cm) cu un singur tub lungimea 130cm</t>
  </si>
  <si>
    <r>
      <t>Manjeta pentru tonometru</t>
    </r>
    <r>
      <rPr>
        <sz val="11"/>
        <color rgb="FF000000"/>
        <rFont val="Times New Roman"/>
        <family val="1"/>
        <charset val="204"/>
      </rPr>
      <t xml:space="preserve">  .</t>
    </r>
  </si>
  <si>
    <t>Manjeta pentru tonometru
Dimensiuni 32-42 cm</t>
  </si>
  <si>
    <r>
      <t>Manjeta pentru tonometru</t>
    </r>
    <r>
      <rPr>
        <sz val="11"/>
        <color rgb="FF000000"/>
        <rFont val="Times New Roman"/>
        <family val="1"/>
        <charset val="204"/>
      </rPr>
      <t xml:space="preserve">  . Dimensiuni 32-42 cm . Compatibila cu toate modelele de tensiometre manuale. Cerificat CE sau declarație de conformitate în funcție de evaluarea conformității cu anexele corespunzătoare pentru produsul dat. Cerificat ISO 13485 ți/sau ISO 9001(în dependență de categoria produsului)</t>
    </r>
  </si>
  <si>
    <r>
      <t>Manjeta pentru tonometru</t>
    </r>
    <r>
      <rPr>
        <sz val="11"/>
        <color rgb="FF000000"/>
        <rFont val="Times New Roman"/>
        <family val="1"/>
        <charset val="204"/>
      </rPr>
      <t xml:space="preserve">  . Dimensiuni 32-42 cm . Compatibila cu toate modelele de tensiometre manuale. Cerificat CE sau declarație de conformitate în funcție de evaluarea conformității cu anexele corespunzătoare pentru produsul dat. </t>
    </r>
  </si>
  <si>
    <t>Manșeta tensiometru pentru adult obez (pentru masurarea neinvaziva a tensiunii arteriale) 34-51 cm</t>
  </si>
  <si>
    <t>1. Manseta tensiometru pentru adult obez cu două tuburi, compatibilă cu tensiometrele din cadrul instituției (Fazzini, Microlife, Mastermed A1/A1+ etc.)
2. Marimea 34-51 cm
3. Reutilizabile
4. Materil nylon sau poliuretan sau material echivalent</t>
  </si>
  <si>
    <t>Manseta tensiometru pentru adulti normal (pentru masurarea neinvaziva a tensiunii arteriale)  25-40 cm</t>
  </si>
  <si>
    <t>1. Manseta tensiometru pentru adult obez cu două tuburi, compatibilă cu tensiometrele din cadrul instituției (Fazzini, Microlife, Mastermed A1/A1+ etc.)
2. Marimea 25-40 cm
3. Reutilizabile
4. Materil nylon sau poliuretan sau material echivalent</t>
  </si>
  <si>
    <t xml:space="preserve">Muștuc pentru  alcotester ALERT </t>
  </si>
  <si>
    <t xml:space="preserve">Muștuc pentru alcotester. Dimenisuni: diametru 15 mm; lungime 32 mm. De unică folosintă. Ambalat individual. Se vor prezenta mostre. </t>
  </si>
  <si>
    <t xml:space="preserve">Muștuc pentru alcotester, compatibil cu dispozitivul Alcofind AF-50 </t>
  </si>
  <si>
    <t xml:space="preserve">Muștuc pentru alcotester. Dimenisuni: diametru 12 mm; lungime 35 mm. De unică folosintă. Ambalat individual. Se vor prezenta mostre. </t>
  </si>
  <si>
    <t>Nebulizator pentru VAP</t>
  </si>
  <si>
    <t>Confectionat din PVC medical,dotat cu piesa T conector standard 15/22 mm,tub de conectare la sursa de O2,container pu nebulizare cu vol minim 6 ml.</t>
  </si>
  <si>
    <t>Perfuzor cu adaptor universal pentru pompa de nutritie enterala Enteroport plus Bbraun</t>
  </si>
  <si>
    <t>Placă de bază COMEN CM 1200A</t>
  </si>
  <si>
    <t>Placă de bază compatibilă cu ECG COMEN CM 1200A cu SN 9118028018B</t>
  </si>
  <si>
    <t>Placă de bază COMEN CM 1200B</t>
  </si>
  <si>
    <t>Placă de bază compatibil cu ECG COMEN CM 1200B cu SN 92171229033B</t>
  </si>
  <si>
    <t>Placă de bază COMEN H3</t>
  </si>
  <si>
    <t>Placă de bază compatibilă cu ECG COMEN H3 cu SN H3190612007 versiune soft V1.1.2</t>
  </si>
  <si>
    <t>Placă de derivații COMEN CM 1200A</t>
  </si>
  <si>
    <t>Placă de derivații compatibilă cu ECG COMEN CM 1200A cu SN 9118028018B</t>
  </si>
  <si>
    <t>Placă de derivații COMEN CM 1200B</t>
  </si>
  <si>
    <t>Placă de derivații compatibilă cu ECG COMEN CM 1200B cu SN 92171229033B</t>
  </si>
  <si>
    <t>Placa/modul de navigare în meniul principal pentru Defibrilator CU Medical System LIFEGAIN</t>
  </si>
  <si>
    <t>Placă/modul de navigare în meniu compatibil cu Defibrilator CU Medical System LIFEGAIN cu SN M2Q10B007</t>
  </si>
  <si>
    <t>Role pentru sterilizare 150mm x 70m</t>
  </si>
  <si>
    <t xml:space="preserve"> Rolă   pentru  sterilizare.Dimensiuni  150 mm x 70 m, compatibilă cu  Sterilizatorul  GAZ-PLAZMA RENO S-130D</t>
  </si>
  <si>
    <t>Sacoșe p/u mașina MED -ISA</t>
  </si>
  <si>
    <t>Clean scopa advantage</t>
  </si>
  <si>
    <t>Sensor pentru oximetrie cerebrala/somatica INVOS</t>
  </si>
  <si>
    <t>Sensor pentru oximetrie cerebrala/somatica INVOS
adult, tehnologia NIRS</t>
  </si>
  <si>
    <t xml:space="preserve">Sensor SpO2 tip clește adult reutilizabil integrat compatibil cu monitor model BMO210D, Mindray </t>
  </si>
  <si>
    <t>Sensor SpO2 tip clește adult reutilizabil integrat compatibil cu monitor , model BMO210D, Mindray, China</t>
  </si>
  <si>
    <t>Sensor SpO2 tip clip, BeneVision seria N 15 Mindray</t>
  </si>
  <si>
    <t>Sensor SpO2 tip clip,
adult, reutilizabil, compatibil cu monitor BeneVision seria N 15 Mindray</t>
  </si>
  <si>
    <t>Senzor de oxigen compatibil cu Ventilator Boaray 5000D</t>
  </si>
  <si>
    <t>Sensor de Oxygen compatibil cu Ventilatorul pulmonar Bparay 5000D</t>
  </si>
  <si>
    <t>Senzor de oxigen compatibil cu Ventilator Hamilton C1</t>
  </si>
  <si>
    <t>Medical sensor Oxygen Sensor, REF 396200/01</t>
  </si>
  <si>
    <t>Senzor de oxigen compatibil cu Ventilator MV 300</t>
  </si>
  <si>
    <t>Sensor de Oxygen compatibil cu Ventilatorul pulmonar</t>
  </si>
  <si>
    <t>Sensor de Oxygen compatibil cu Ventilatorul pulmonar Ventilator MV 300</t>
  </si>
  <si>
    <t>Senzor de temperatură pentru umidifcator  SH530, Jike</t>
  </si>
  <si>
    <t>Senzor de temperatură pentru umidifcator Jike SH530, PN: 400SH223</t>
  </si>
  <si>
    <t xml:space="preserve">Senzor SpO2 de singură folosință </t>
  </si>
  <si>
    <t>Senzor SpO2 de singură folosință Nelcor</t>
  </si>
  <si>
    <t>Senzor SpO2 de singură folosință compatibil Nelcor pentru Adult</t>
  </si>
  <si>
    <t>Senzor SpO2 de singură folosință compatibil Nelcor pentru Neonatologie</t>
  </si>
  <si>
    <t>Seringi getabile 30 ml
Pentru infuzomat</t>
  </si>
  <si>
    <t>Set consumabile pentru realizarea plasmaferezei</t>
  </si>
  <si>
    <t xml:space="preserve">1. Cerințe generale
Toate componentele trebuie să fie sterile, de unică folosință, conforme cu ISO 13485, ISO 10993
Toate componentele, inclusiv containerele, tubulaturile și etichetele, trebuie să fie rezistente la temperaturi de până la -40°C, umiditate relativă de până la 95% și cicluri repetate de congelare/decongelare, păstrând integritatea și funcționalitatea.
Instrucțiunea de utilizare în limba de stat, confirmând conformitatea cu cerințele tehnice și de siguranță.
Termenul de valabilitate la livrare: minimum 80% din termenul total, indicat pe ambalaj și confirmat prin certificat de lot emis de un organism acreditat.
Furnizorul va furniza 5 unități gratuite pentru testarea funcțională și de compatibilitate (inclusiv integritatea sistemului închis și funcționarea cu NIGALE Digipla 80), însoțite de certificate conform ISO 13485.
Destinație: Recoltarea componentelor sanguine, compatibil cu echipamentul NIGALE Digipla 80.
2. Proprietățile componentelor
2.1. Sistemul de recoltare
Materiale: Plastic biocompatibil, fără ftalați, testat pentru citotoxicitate și hemocompatibilitate conform ISO 10993-4 și ISO 10993-5.
Compatibil cu NIGALE Digipla 80.
2.2. Sistemul de recoltare a probei sanguine
Pentru eprubete vacuum, cu holder și ac 16 G cu fantă laterală, integrat în sistem închis și steril.
Prevăzut cu clamă, poziționată înainte de racordul în Y.
2.3. Sistem de protecție a acului
Mecanism de siguranță (ex. retragere automată sau capac), activabil cu o singură mână, conform ISO 23908, pentru eliminarea riscului de înțepare.
2.4. Recipient pentru centrifugare
Compatibil cu NIGALE Digipla 80, din materiale biocompatibile.
2.5. Soluție anticoagulantă
Volum: 200 ml (±5%), tip CPD sau CPD-A, cu citrat de sodiu 4% (±0,2%), sterilă și apirogenă conform Ph. Eur.
Recipient din plastic biocompatibil, cu element de fixare.
2.6. Container pentru colectarea componentelor
Capacitate: 2 unități de 450–500 ml (standard pentru donarea de sânge) sau 1 litru (pentru proceduri specifice, ex. plasmaferez).
Două orificii și racorduri superioare pentru separare și transfuzie; fantă inferioară pentru suspendare.
2.7. Tubulaturi de conexiune
Tubulaturile pentru soluția FF și soluția anticoagulantă: prevăzute cu clame.
Tubulatura de prelevare: marcată cu cod unic (ex. cod de bare sau număr de serie), prevăzută cu clamă.
3. Etichetare și ambalare
Etichete rezistente la agenți de curățare medicali, cu informații despre tip, volum, lot/serie, termen de valabilitate, producător și mențiunea „STERIL”.
Ambalaj securizat, în sistem închis, cu marcaje „DE UZ UNIC” și „STERIL”, conforme cu datele de pe componente.
Sterilizarea: metodă validată (ex. oxid de etilenă sau radiații gamma, conform ISO 11137), confirmată prin indicatori de sterilizare pe ambalaj.
4. Observații suplimentare
</t>
  </si>
  <si>
    <t>Set electrozi ECG 4 cleste + 6 pare (adult), reutilizabil, EDAN SE 300</t>
  </si>
  <si>
    <t>1. Parte activa a electrodului din Ag/AgCl, 2. set electrozi 4 tip clește (roșu, glaben, verde, negru) + 6 tip pare, 3. tip pacient adult, 4. compatibil cu EDAN SE 300</t>
  </si>
  <si>
    <t>510,41 - est din lot 9</t>
  </si>
  <si>
    <t>Set padele pacient pentru Defibrilator CU Medical System LIFEGAIN</t>
  </si>
  <si>
    <t>Set padele pacient compatibil cu Defibrilator CU Medical System LIFEGAIN cu SN M2Q10B007</t>
  </si>
  <si>
    <t>Set pentru alimentare enterala  Enteroport Plus, B. Braun,</t>
  </si>
  <si>
    <t>Set de tip Nutrifix pentru alimentație enterală, compatibil cu pompa Enteroport Plus de la B. Braun, aflată în dotare</t>
  </si>
  <si>
    <t>Set sensor SpO2, BeneVision seria N 15 Mindray</t>
  </si>
  <si>
    <t>Set sensor SpO2
reutilizabil, alcatuit din cablu compatibil cu monitor ePM 15 Mindray si sensor SpO2 tip cleste, adult,</t>
  </si>
  <si>
    <t>Seturi de tuburi pentru ventilatoare (contururi)</t>
  </si>
  <si>
    <t xml:space="preserve">Circuit de respiratie Flextube 22 mm cu doua fire de incalzire cu umidificator, cu camera de auou-mplere si furtun suplimentar
Calitati: Transparent, gofrat, tip”inspire-expir”, Completarea cu: 1) sac de rezerva 0,5-1,0 l, 2)cu conector ungiular, Lungime 150-180 cm, Cu fir/sensor de temperatura in tubul de inspir: Steril, Prezentarea de mostre la momentul licitatiei           </t>
  </si>
  <si>
    <t>Spacer (camera pentru inhalare), copii</t>
  </si>
  <si>
    <t>Termohîrtie  p/u ECG MAC simple ARM TARGA</t>
  </si>
  <si>
    <t>Termohîrtie  p/u ECG MAC simple ARM TARGA
210 mm-210 mm-20 m, forma de carte</t>
  </si>
  <si>
    <t>Termohîrtie, 15m-20m, lățime 57mm, densitatea 55 gr/m2</t>
  </si>
  <si>
    <t>Test  indicator 55℃(externe)p-u sterilizarea cu vapori de peroxid de hidrogen</t>
  </si>
  <si>
    <t xml:space="preserve">55℃(externe)p-u sterilizarea cu vapori de peroxid de hidrogen,compatibil cu sterilizatorul RENO S-130D plazma,este de  formă dreptunghiulară,sigla producătorului,cu un marcaj indicator care după sterilizare își schimbă culoarea,rubrică unde se scrie data,operatorul și sterilizatorul.Indicatoarele sunt realizate cu un strat lipicios pe partea verso a căruia sunt acoperite cu hîrtie de protecție. </t>
  </si>
  <si>
    <t>Test de tip  Biotest   55℃ (externe)</t>
  </si>
  <si>
    <t xml:space="preserve">Test  Biotest   55℃ (externe) p-u  plazmă de unică folosință, pentru monitorizarea sterilizării cu vapori de peroxid de hidrogen.Este o eprubetă cu spori uscați ai bacteriei Geobacillus stearothermophilus tulpina VKM B-718 plasați în partea de jos.În interiorul eprubetei se aflăo fiolă de sticlăcare conține un mediu indicator steril.Tubul de plastic este închis cu un capac cu orificii protejate de un filtru bacterian. </t>
  </si>
  <si>
    <t>Test indicator chimic, RENO S-90</t>
  </si>
  <si>
    <t>Test indicator chimic de tip bandă, 250 buc/set,compatibilă cu sterilizatorul RENO S-90</t>
  </si>
  <si>
    <t>Teste-indicator sterilizare 121/15 min</t>
  </si>
  <si>
    <t xml:space="preserve">Indicator pentru controlul calității sterilizării la 121 grade 15 min, numărul de până la 1000 teste pe bază adezivă, clasa 4, cu virarea culorii indicatorului. Termen de valabilitate nu mai puțin de 24 luni, instrucțiuni de utilizare în limba română.
</t>
  </si>
  <si>
    <t>Test</t>
  </si>
  <si>
    <t xml:space="preserve">Registru aprobat de M.S al RM, Ord nr 828 din 31.10.2011 F257/e. </t>
  </si>
  <si>
    <t>Teste-indicator sterilizare 180/60 min extern</t>
  </si>
  <si>
    <t>Indicator pentru controlul calității sterilizării la 180 grade extern, numărul de până la 1000 teste pe bază adezivă, clasa 4, cu virarea culorii indicatorului. Termen de valabilitate nu mai puțin de 24 luni, instrucțiuni de utilizare în limba română.</t>
  </si>
  <si>
    <t>test</t>
  </si>
  <si>
    <t>Test-indicator sterilizare 126°/ 15 min  extern și Registru</t>
  </si>
  <si>
    <t>Indicator p/u controlul calităţii sterilizării la 126 grade  15 min.  Extern, nr. de până la 1000 teste pe bază adezivă, clasa 4, cu virarea culorii indicatorului. Termen de valabilitate nu mai puțin de 24 luni, instrucțiune de utilizare în limba romană .</t>
  </si>
  <si>
    <t>Test-indicator sterilizare 126°/ 15 min  intern și Registru</t>
  </si>
  <si>
    <t>Indicator p/u controlul calităţii sterilizării la 126⁰ 15 min. Intern, nr. de până la 1000 teste pe bază adezivă, clasa 4, cu virarea culorii indicatorului. Termen de valabilitate nu mai puțin de 24 luni, instrucțiune de utilizare în limba romană.</t>
  </si>
  <si>
    <t>Test-indicator sterilizare 132°/ 20 min  intern și Registru</t>
  </si>
  <si>
    <t>Indicator p/u controlul calităţii sterilizării la 132 grade 20 min. Intern, nr. de până la 1000 teste pe bază adezivă, clasa 4, cu virarea culorii indicatorului. Termen de valabilitate nu mai puțin de 24 luni, instrucțiune de utilizare în limba romană.</t>
  </si>
  <si>
    <t>Test-indicator sterilizare 134°/ 10 min  intern și Registru</t>
  </si>
  <si>
    <t>Indicator p/u controlul calităţii sterilizării la 134 grade 10 min. intern, nr. de până la 1000 teste pe bază adezivă, clasa 4, cu virarea culorii indicatorului. Termen de valabilitate nu mai puțin de 24 luni, instrucțiune de utilizare în limba romană.</t>
  </si>
  <si>
    <t>Test-indicator sterilizare 134°/ 10 min extern și Registru</t>
  </si>
  <si>
    <t>Indicator p/u controlul calităţii sterilizării la 134 grade 10 min.extern, nr. de până la 1000 teste pe bază adezivă, clasa 4, cu virarea culorii indicatorului. Termen de valabilitate nu mai puțin de 24 luni, instrucțiune de utilizare în limba romană.</t>
  </si>
  <si>
    <t>Traductor de unica folosință IBP, tip BD, Edan</t>
  </si>
  <si>
    <t>Linie pentru monitorizarea presiunii invazive (IBP), tip BD, Edan.</t>
  </si>
  <si>
    <t>Compatibil cu conector tip BD, cu un canal,cu un canal,compatibil cu Monitor Edan iM 80, iM 60. ( parametrii tehnici)</t>
  </si>
  <si>
    <t>Linie pentru monitorizarea presiunii invazive (IBP), tip BD, compatibilă cu monitoare Edan.
Compatibil cu conector tip BD, cu un canal,,compatibil cu Monitor Edan iM 80, iM 60.</t>
  </si>
  <si>
    <t>Tuchscreen COMEN CM 1200A</t>
  </si>
  <si>
    <t>Tuchscreen compatibilă cu ECG COMEN CM 1200A  cu SN 9118028018B</t>
  </si>
  <si>
    <t>Tuchscreen COMEN H3</t>
  </si>
  <si>
    <t>Tuchscreen compatibil cu ECG COMEN H3 cu SN H3190612007 versiune soft V1.1.2</t>
  </si>
  <si>
    <t>Ulei siliconic pentru endoscoape</t>
  </si>
  <si>
    <t>Flacon</t>
  </si>
  <si>
    <t>Umidificator SH330 cu 9 nivele de încălzire, fără necesitate de senzor de temperatură, sistem de fixare pe ventilator, cameră de umidificare Adult reutilizabilă, alimentare electrică 220V - 50Hz</t>
  </si>
  <si>
    <t xml:space="preserve">Valva de biopsie MD 495 </t>
  </si>
  <si>
    <t>Pentru vidio-bronhoscop Olympus BF-1TQ 170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</si>
</sst>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00"/>
  </numFmts>
  <fonts count="14" x14ac:knownFonts="1">
    <font>
      <sz val="11"/>
      <color theme="1"/>
      <name val="Calibri"/>
      <family val="2"/>
      <scheme val="minor"/>
    </font>
    <font>
      <sz val="11"/>
      <color theme="1"/>
      <name val="Calibri"/>
      <family val="2"/>
      <scheme val="minor"/>
    </font>
    <font>
      <sz val="11"/>
      <color rgb="FF9C0006"/>
      <name val="Calibri"/>
      <family val="2"/>
      <scheme val="minor"/>
    </font>
    <font>
      <sz val="10"/>
      <name val="Arial"/>
      <family val="2"/>
    </font>
    <font>
      <b/>
      <sz val="11"/>
      <color indexed="8"/>
      <name val="Times New Roman"/>
      <family val="1"/>
      <charset val="204"/>
    </font>
    <font>
      <b/>
      <sz val="11"/>
      <name val="Times New Roman"/>
      <family val="1"/>
      <charset val="204"/>
    </font>
    <font>
      <sz val="11"/>
      <name val="Times New Roman"/>
      <family val="1"/>
      <charset val="204"/>
    </font>
    <font>
      <sz val="8"/>
      <name val="Arial"/>
      <family val="2"/>
    </font>
    <font>
      <b/>
      <sz val="9"/>
      <color indexed="18"/>
      <name val="Times New Roman"/>
      <family val="1"/>
      <charset val="204"/>
    </font>
    <font>
      <sz val="11"/>
      <color indexed="8"/>
      <name val="Times New Roman"/>
      <family val="1"/>
      <charset val="204"/>
    </font>
    <font>
      <sz val="11"/>
      <color rgb="FF000000"/>
      <name val="Times New Roman"/>
      <family val="1"/>
      <charset val="204"/>
    </font>
    <font>
      <sz val="10"/>
      <name val="Arial"/>
      <family val="2"/>
      <charset val="204"/>
    </font>
    <font>
      <sz val="11"/>
      <color theme="1"/>
      <name val="Times New Roman"/>
      <family val="1"/>
      <charset val="204"/>
    </font>
    <font>
      <sz val="11"/>
      <color rgb="FF1C1C1C"/>
      <name val="Times New Roman"/>
      <family val="1"/>
      <charset val="204"/>
    </font>
  </fonts>
  <fills count="9">
    <fill>
      <patternFill patternType="none"/>
    </fill>
    <fill>
      <patternFill patternType="gray125"/>
    </fill>
    <fill>
      <patternFill patternType="solid">
        <fgColor rgb="FFFFC7CE"/>
      </patternFill>
    </fill>
    <fill>
      <patternFill patternType="solid">
        <fgColor theme="0" tint="-0.14999847407452621"/>
        <bgColor indexed="64"/>
      </patternFill>
    </fill>
    <fill>
      <patternFill patternType="solid">
        <fgColor rgb="FFFFFF00"/>
        <bgColor indexed="64"/>
      </patternFill>
    </fill>
    <fill>
      <patternFill patternType="solid">
        <fgColor rgb="FF00B0F0"/>
        <bgColor indexed="64"/>
      </patternFill>
    </fill>
    <fill>
      <patternFill patternType="solid">
        <fgColor indexed="27"/>
        <bgColor indexed="64"/>
      </patternFill>
    </fill>
    <fill>
      <patternFill patternType="solid">
        <fgColor rgb="FF92D050"/>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0">
    <xf numFmtId="0" fontId="0" fillId="0" borderId="0"/>
    <xf numFmtId="43" fontId="1" fillId="0" borderId="0" applyFont="0" applyFill="0" applyBorder="0" applyAlignment="0" applyProtection="0"/>
    <xf numFmtId="0" fontId="3" fillId="0" borderId="0"/>
    <xf numFmtId="0" fontId="3" fillId="0" borderId="0"/>
    <xf numFmtId="0" fontId="7" fillId="0" borderId="0"/>
    <xf numFmtId="0" fontId="11" fillId="0" borderId="0"/>
    <xf numFmtId="0" fontId="11" fillId="0" borderId="0"/>
    <xf numFmtId="0" fontId="11" fillId="0" borderId="0"/>
    <xf numFmtId="0" fontId="2" fillId="2" borderId="0" applyNumberFormat="0" applyBorder="0" applyAlignment="0" applyProtection="0"/>
    <xf numFmtId="43" fontId="3" fillId="0" borderId="0" applyFont="0" applyFill="0" applyBorder="0" applyAlignment="0" applyProtection="0"/>
  </cellStyleXfs>
  <cellXfs count="108">
    <xf numFmtId="0" fontId="0" fillId="0" borderId="0" xfId="0"/>
    <xf numFmtId="0" fontId="4" fillId="0" borderId="1" xfId="2" applyFont="1" applyBorder="1" applyAlignment="1">
      <alignment horizontal="center" vertical="center" wrapText="1"/>
    </xf>
    <xf numFmtId="0" fontId="4" fillId="3" borderId="1" xfId="2" applyFont="1" applyFill="1" applyBorder="1" applyAlignment="1">
      <alignment horizontal="center" vertical="center" wrapText="1"/>
    </xf>
    <xf numFmtId="0" fontId="4" fillId="4" borderId="1" xfId="2" applyFont="1" applyFill="1" applyBorder="1" applyAlignment="1">
      <alignment horizontal="center" vertical="center" wrapText="1"/>
    </xf>
    <xf numFmtId="0" fontId="4" fillId="3" borderId="1" xfId="3" applyFont="1" applyFill="1" applyBorder="1" applyAlignment="1">
      <alignment horizontal="center" vertical="center" wrapText="1"/>
    </xf>
    <xf numFmtId="0" fontId="4" fillId="4" borderId="1" xfId="3" applyFont="1" applyFill="1" applyBorder="1" applyAlignment="1">
      <alignment horizontal="center" vertical="center" wrapText="1"/>
    </xf>
    <xf numFmtId="4" fontId="4" fillId="3" borderId="1" xfId="2" applyNumberFormat="1" applyFont="1" applyFill="1" applyBorder="1" applyAlignment="1">
      <alignment horizontal="center" vertical="center" wrapText="1"/>
    </xf>
    <xf numFmtId="4" fontId="5" fillId="3" borderId="1" xfId="2" applyNumberFormat="1" applyFont="1" applyFill="1" applyBorder="1" applyAlignment="1" applyProtection="1">
      <alignment horizontal="center" vertical="center" wrapText="1"/>
      <protection locked="0"/>
    </xf>
    <xf numFmtId="0" fontId="6" fillId="3" borderId="1" xfId="2" applyFont="1" applyFill="1" applyBorder="1" applyAlignment="1" applyProtection="1">
      <alignment horizontal="center" vertical="center" wrapText="1"/>
      <protection locked="0"/>
    </xf>
    <xf numFmtId="0" fontId="6" fillId="5" borderId="1" xfId="2" applyFont="1" applyFill="1" applyBorder="1" applyAlignment="1" applyProtection="1">
      <alignment horizontal="center" vertical="center" wrapText="1"/>
      <protection locked="0"/>
    </xf>
    <xf numFmtId="0" fontId="5" fillId="3" borderId="0" xfId="2" applyFont="1" applyFill="1" applyAlignment="1" applyProtection="1">
      <alignment horizontal="center" vertical="center" wrapText="1"/>
      <protection locked="0"/>
    </xf>
    <xf numFmtId="0" fontId="5" fillId="3" borderId="0" xfId="2" applyFont="1" applyFill="1" applyAlignment="1" applyProtection="1">
      <alignment horizontal="center" vertical="center"/>
      <protection locked="0"/>
    </xf>
    <xf numFmtId="0" fontId="5" fillId="0" borderId="0" xfId="2" applyFont="1" applyAlignment="1" applyProtection="1">
      <alignment horizontal="center" vertical="center"/>
      <protection locked="0"/>
    </xf>
    <xf numFmtId="0" fontId="5" fillId="3" borderId="1" xfId="2" applyFont="1" applyFill="1" applyBorder="1" applyAlignment="1" applyProtection="1">
      <alignment horizontal="center" vertical="center"/>
      <protection locked="0"/>
    </xf>
    <xf numFmtId="0" fontId="5" fillId="4" borderId="1" xfId="2" applyFont="1" applyFill="1" applyBorder="1" applyAlignment="1" applyProtection="1">
      <alignment horizontal="center" vertical="center" wrapText="1"/>
      <protection locked="0"/>
    </xf>
    <xf numFmtId="0" fontId="8" fillId="6" borderId="1" xfId="4" applyFont="1" applyFill="1" applyBorder="1" applyAlignment="1">
      <alignment horizontal="center" vertical="center" wrapText="1"/>
    </xf>
    <xf numFmtId="0" fontId="8" fillId="4" borderId="1" xfId="4" applyFont="1" applyFill="1" applyBorder="1" applyAlignment="1">
      <alignment horizontal="center" vertical="center" wrapText="1"/>
    </xf>
    <xf numFmtId="0" fontId="8" fillId="6" borderId="1" xfId="4" applyFont="1" applyFill="1" applyBorder="1" applyAlignment="1">
      <alignment horizontal="center" vertical="center" wrapText="1" indent="1"/>
    </xf>
    <xf numFmtId="0" fontId="5" fillId="0" borderId="0" xfId="2" applyFont="1" applyProtection="1">
      <protection locked="0"/>
    </xf>
    <xf numFmtId="0" fontId="6" fillId="0" borderId="1" xfId="2" applyFont="1" applyBorder="1" applyAlignment="1" applyProtection="1">
      <alignment wrapText="1"/>
      <protection locked="0"/>
    </xf>
    <xf numFmtId="0" fontId="9" fillId="0" borderId="1" xfId="3" applyFont="1" applyBorder="1" applyAlignment="1">
      <alignment horizontal="center" vertical="top" wrapText="1"/>
    </xf>
    <xf numFmtId="0" fontId="9" fillId="0" borderId="1" xfId="3" applyFont="1" applyBorder="1" applyAlignment="1">
      <alignment horizontal="left" vertical="center" wrapText="1"/>
    </xf>
    <xf numFmtId="0" fontId="10" fillId="0" borderId="1" xfId="3" applyFont="1" applyBorder="1" applyAlignment="1">
      <alignment horizontal="center" vertical="center" wrapText="1"/>
    </xf>
    <xf numFmtId="0" fontId="6" fillId="0" borderId="1" xfId="2" applyFont="1" applyBorder="1" applyAlignment="1" applyProtection="1">
      <alignment horizontal="center" vertical="center"/>
      <protection locked="0"/>
    </xf>
    <xf numFmtId="164" fontId="9" fillId="0" borderId="1" xfId="3" applyNumberFormat="1" applyFont="1" applyBorder="1" applyAlignment="1" applyProtection="1">
      <alignment horizontal="center" vertical="center" wrapText="1"/>
      <protection hidden="1"/>
    </xf>
    <xf numFmtId="0" fontId="6" fillId="0" borderId="1" xfId="2" applyFont="1" applyBorder="1" applyProtection="1">
      <protection locked="0"/>
    </xf>
    <xf numFmtId="0" fontId="6" fillId="5" borderId="1" xfId="2" applyFont="1" applyFill="1" applyBorder="1" applyProtection="1">
      <protection locked="0"/>
    </xf>
    <xf numFmtId="0" fontId="6" fillId="0" borderId="0" xfId="2" applyFont="1" applyAlignment="1" applyProtection="1">
      <alignment horizontal="center" vertical="center"/>
      <protection locked="0"/>
    </xf>
    <xf numFmtId="0" fontId="6" fillId="0" borderId="0" xfId="2" applyFont="1" applyProtection="1">
      <protection locked="0"/>
    </xf>
    <xf numFmtId="0" fontId="9" fillId="0" borderId="1" xfId="5" applyFont="1" applyBorder="1" applyAlignment="1">
      <alignment horizontal="center" vertical="top" wrapText="1"/>
    </xf>
    <xf numFmtId="0" fontId="9" fillId="0" borderId="1" xfId="5" applyFont="1" applyBorder="1" applyAlignment="1">
      <alignment horizontal="left" vertical="center" wrapText="1"/>
    </xf>
    <xf numFmtId="2" fontId="6" fillId="0" borderId="1" xfId="2" applyNumberFormat="1" applyFont="1" applyBorder="1" applyAlignment="1" applyProtection="1">
      <alignment horizontal="center" vertical="center"/>
      <protection locked="0"/>
    </xf>
    <xf numFmtId="164" fontId="9" fillId="0" borderId="1" xfId="5" applyNumberFormat="1" applyFont="1" applyBorder="1" applyAlignment="1" applyProtection="1">
      <alignment horizontal="center" vertical="center" wrapText="1"/>
      <protection hidden="1"/>
    </xf>
    <xf numFmtId="0" fontId="10" fillId="0" borderId="1" xfId="5" applyFont="1" applyBorder="1" applyAlignment="1">
      <alignment horizontal="center" vertical="center" wrapText="1"/>
    </xf>
    <xf numFmtId="2" fontId="9" fillId="0" borderId="1" xfId="5" applyNumberFormat="1" applyFont="1" applyBorder="1" applyAlignment="1" applyProtection="1">
      <alignment horizontal="center" vertical="center" wrapText="1"/>
      <protection hidden="1"/>
    </xf>
    <xf numFmtId="0" fontId="6" fillId="0" borderId="1" xfId="2" applyFont="1" applyBorder="1" applyAlignment="1" applyProtection="1">
      <alignment horizontal="center"/>
      <protection locked="0"/>
    </xf>
    <xf numFmtId="0" fontId="12" fillId="0" borderId="1" xfId="0" applyFont="1" applyBorder="1" applyAlignment="1">
      <alignment horizontal="center" vertical="center"/>
    </xf>
    <xf numFmtId="0" fontId="10" fillId="0" borderId="1" xfId="3" applyFont="1" applyBorder="1" applyAlignment="1">
      <alignment horizontal="left" vertical="center" wrapText="1"/>
    </xf>
    <xf numFmtId="0" fontId="6" fillId="4" borderId="1" xfId="2" applyFont="1" applyFill="1" applyBorder="1" applyAlignment="1" applyProtection="1">
      <alignment horizontal="center" vertical="center"/>
      <protection locked="0"/>
    </xf>
    <xf numFmtId="9" fontId="6" fillId="0" borderId="1" xfId="2" applyNumberFormat="1" applyFont="1" applyBorder="1" applyAlignment="1" applyProtection="1">
      <alignment horizontal="center" vertical="center"/>
      <protection locked="0"/>
    </xf>
    <xf numFmtId="0" fontId="12" fillId="7" borderId="1" xfId="0" applyFont="1" applyFill="1" applyBorder="1" applyAlignment="1">
      <alignment horizontal="center" vertical="center"/>
    </xf>
    <xf numFmtId="0" fontId="9" fillId="0" borderId="1" xfId="6" applyFont="1" applyBorder="1" applyAlignment="1">
      <alignment horizontal="center" vertical="top" wrapText="1"/>
    </xf>
    <xf numFmtId="0" fontId="6" fillId="0" borderId="1" xfId="2" applyFont="1" applyBorder="1" applyAlignment="1" applyProtection="1">
      <alignment horizontal="left" vertical="center" wrapText="1"/>
      <protection locked="0"/>
    </xf>
    <xf numFmtId="0" fontId="10" fillId="0" borderId="1" xfId="7" applyFont="1" applyBorder="1" applyAlignment="1" applyProtection="1">
      <alignment horizontal="left" vertical="center" wrapText="1"/>
      <protection hidden="1"/>
    </xf>
    <xf numFmtId="2" fontId="10" fillId="0" borderId="1" xfId="7" applyNumberFormat="1" applyFont="1" applyBorder="1" applyAlignment="1" applyProtection="1">
      <alignment horizontal="center" vertical="center" wrapText="1"/>
      <protection hidden="1"/>
    </xf>
    <xf numFmtId="2" fontId="10" fillId="0" borderId="1" xfId="7" applyNumberFormat="1" applyFont="1" applyBorder="1" applyAlignment="1" applyProtection="1">
      <alignment horizontal="center" vertical="center" wrapText="1"/>
      <protection locked="0"/>
    </xf>
    <xf numFmtId="0" fontId="6" fillId="0" borderId="1" xfId="2" applyFont="1" applyBorder="1" applyAlignment="1" applyProtection="1">
      <alignment horizontal="center" vertical="center" wrapText="1"/>
      <protection locked="0"/>
    </xf>
    <xf numFmtId="0" fontId="6" fillId="0" borderId="1" xfId="3" applyFont="1" applyBorder="1" applyAlignment="1">
      <alignment horizontal="left" vertical="center" wrapText="1"/>
    </xf>
    <xf numFmtId="0" fontId="9" fillId="0" borderId="1" xfId="6" applyFont="1" applyBorder="1" applyAlignment="1">
      <alignment horizontal="left" vertical="center" wrapText="1"/>
    </xf>
    <xf numFmtId="2" fontId="9" fillId="0" borderId="1" xfId="6" applyNumberFormat="1" applyFont="1" applyBorder="1" applyAlignment="1" applyProtection="1">
      <alignment horizontal="center" vertical="center" wrapText="1"/>
      <protection hidden="1"/>
    </xf>
    <xf numFmtId="2" fontId="10" fillId="0" borderId="1" xfId="6" applyNumberFormat="1" applyFont="1" applyBorder="1" applyAlignment="1">
      <alignment horizontal="center" vertical="center" wrapText="1"/>
    </xf>
    <xf numFmtId="0" fontId="12" fillId="0" borderId="0" xfId="0" applyFont="1" applyAlignment="1">
      <alignment horizontal="center" vertical="center" wrapText="1"/>
    </xf>
    <xf numFmtId="0" fontId="12" fillId="0" borderId="1" xfId="3" applyFont="1" applyBorder="1" applyAlignment="1">
      <alignment horizontal="left" vertical="center" wrapText="1"/>
    </xf>
    <xf numFmtId="0" fontId="12" fillId="0" borderId="1" xfId="8" applyFont="1" applyFill="1" applyBorder="1" applyAlignment="1">
      <alignment horizontal="center" vertical="center" wrapText="1"/>
    </xf>
    <xf numFmtId="0" fontId="12" fillId="0" borderId="1" xfId="6" applyFont="1" applyBorder="1" applyAlignment="1">
      <alignment horizontal="left" vertical="center" wrapText="1"/>
    </xf>
    <xf numFmtId="0" fontId="12" fillId="0" borderId="1" xfId="6" applyFont="1" applyBorder="1" applyAlignment="1">
      <alignment horizontal="center" vertical="center" wrapText="1"/>
    </xf>
    <xf numFmtId="2" fontId="12" fillId="0" borderId="1" xfId="6" applyNumberFormat="1" applyFont="1" applyBorder="1" applyAlignment="1" applyProtection="1">
      <alignment horizontal="center" vertical="center" wrapText="1"/>
      <protection hidden="1"/>
    </xf>
    <xf numFmtId="0" fontId="10" fillId="0" borderId="1" xfId="5" applyFont="1" applyBorder="1" applyAlignment="1">
      <alignment horizontal="left" vertical="center" wrapText="1"/>
    </xf>
    <xf numFmtId="2" fontId="6" fillId="0" borderId="1" xfId="2" applyNumberFormat="1" applyFont="1" applyBorder="1" applyAlignment="1" applyProtection="1">
      <alignment horizontal="center"/>
      <protection locked="0"/>
    </xf>
    <xf numFmtId="0" fontId="10" fillId="0" borderId="1" xfId="6" applyFont="1" applyBorder="1" applyAlignment="1">
      <alignment horizontal="center" vertical="center" wrapText="1"/>
    </xf>
    <xf numFmtId="164" fontId="9" fillId="0" borderId="1" xfId="6" applyNumberFormat="1" applyFont="1" applyBorder="1" applyAlignment="1" applyProtection="1">
      <alignment horizontal="center" vertical="center" wrapText="1"/>
      <protection hidden="1"/>
    </xf>
    <xf numFmtId="2" fontId="9" fillId="0" borderId="1" xfId="6" applyNumberFormat="1" applyFont="1" applyBorder="1" applyAlignment="1" applyProtection="1">
      <alignment horizontal="center" vertical="top" wrapText="1"/>
      <protection hidden="1"/>
    </xf>
    <xf numFmtId="0" fontId="10" fillId="0" borderId="1" xfId="6" applyFont="1" applyBorder="1" applyAlignment="1">
      <alignment horizontal="center" vertical="top" wrapText="1"/>
    </xf>
    <xf numFmtId="0" fontId="6" fillId="0" borderId="1" xfId="5" applyFont="1" applyBorder="1" applyAlignment="1">
      <alignment horizontal="left" vertical="center" wrapText="1"/>
    </xf>
    <xf numFmtId="0" fontId="6" fillId="0" borderId="1" xfId="2" applyFont="1" applyBorder="1" applyAlignment="1" applyProtection="1">
      <alignment horizontal="left" wrapText="1"/>
      <protection locked="0"/>
    </xf>
    <xf numFmtId="0" fontId="9" fillId="8" borderId="1" xfId="3" applyFont="1" applyFill="1" applyBorder="1" applyAlignment="1">
      <alignment horizontal="center" vertical="top" wrapText="1"/>
    </xf>
    <xf numFmtId="0" fontId="12" fillId="0" borderId="1" xfId="2" applyFont="1" applyBorder="1" applyAlignment="1" applyProtection="1">
      <alignment horizontal="left" vertical="center" wrapText="1"/>
      <protection locked="0"/>
    </xf>
    <xf numFmtId="0" fontId="12" fillId="4" borderId="1" xfId="2" applyFont="1" applyFill="1" applyBorder="1" applyAlignment="1" applyProtection="1">
      <alignment horizontal="left" vertical="center" wrapText="1"/>
      <protection locked="0"/>
    </xf>
    <xf numFmtId="0" fontId="12" fillId="4" borderId="1" xfId="6" applyFont="1" applyFill="1" applyBorder="1" applyAlignment="1">
      <alignment horizontal="left" vertical="center" wrapText="1"/>
    </xf>
    <xf numFmtId="0" fontId="6" fillId="4" borderId="1" xfId="2" applyFont="1" applyFill="1" applyBorder="1" applyAlignment="1" applyProtection="1">
      <alignment horizontal="left" vertical="center" wrapText="1"/>
      <protection locked="0"/>
    </xf>
    <xf numFmtId="0" fontId="6" fillId="5" borderId="1" xfId="2" applyFont="1" applyFill="1" applyBorder="1" applyAlignment="1" applyProtection="1">
      <alignment horizontal="center" vertical="center"/>
      <protection locked="0"/>
    </xf>
    <xf numFmtId="0" fontId="10" fillId="0" borderId="1" xfId="3" applyFont="1" applyBorder="1" applyAlignment="1">
      <alignment horizontal="center" wrapText="1"/>
    </xf>
    <xf numFmtId="4" fontId="9" fillId="0" borderId="1" xfId="5" applyNumberFormat="1" applyFont="1" applyBorder="1" applyAlignment="1" applyProtection="1">
      <alignment horizontal="center" vertical="center" wrapText="1"/>
      <protection hidden="1"/>
    </xf>
    <xf numFmtId="0" fontId="9" fillId="4" borderId="1" xfId="5" applyFont="1" applyFill="1" applyBorder="1" applyAlignment="1">
      <alignment horizontal="left" vertical="center" wrapText="1"/>
    </xf>
    <xf numFmtId="0" fontId="6" fillId="7" borderId="1" xfId="2" applyFont="1" applyFill="1" applyBorder="1" applyAlignment="1" applyProtection="1">
      <alignment horizontal="center" vertical="center"/>
      <protection locked="0"/>
    </xf>
    <xf numFmtId="0" fontId="9" fillId="4" borderId="1" xfId="3" applyFont="1" applyFill="1" applyBorder="1" applyAlignment="1">
      <alignment horizontal="left" vertical="center" wrapText="1"/>
    </xf>
    <xf numFmtId="2" fontId="6" fillId="5" borderId="1" xfId="2" applyNumberFormat="1" applyFont="1" applyFill="1" applyBorder="1" applyAlignment="1" applyProtection="1">
      <alignment horizontal="center" vertical="center"/>
      <protection locked="0"/>
    </xf>
    <xf numFmtId="0" fontId="9" fillId="0" borderId="1" xfId="5" applyFont="1" applyBorder="1" applyAlignment="1">
      <alignment horizontal="center" wrapText="1"/>
    </xf>
    <xf numFmtId="0" fontId="6" fillId="4" borderId="1" xfId="5" applyFont="1" applyFill="1" applyBorder="1" applyAlignment="1">
      <alignment horizontal="left" vertical="center" wrapText="1"/>
    </xf>
    <xf numFmtId="2" fontId="9" fillId="0" borderId="1" xfId="5" applyNumberFormat="1" applyFont="1" applyBorder="1" applyAlignment="1" applyProtection="1">
      <alignment horizontal="center" wrapText="1"/>
      <protection hidden="1"/>
    </xf>
    <xf numFmtId="0" fontId="10" fillId="0" borderId="1" xfId="5" applyFont="1" applyBorder="1" applyAlignment="1">
      <alignment horizontal="center" wrapText="1"/>
    </xf>
    <xf numFmtId="0" fontId="9" fillId="0" borderId="1" xfId="3" applyFont="1" applyBorder="1" applyAlignment="1">
      <alignment horizontal="left" vertical="top" wrapText="1"/>
    </xf>
    <xf numFmtId="2" fontId="6" fillId="0" borderId="1" xfId="2" applyNumberFormat="1" applyFont="1" applyBorder="1" applyAlignment="1" applyProtection="1">
      <alignment horizontal="center" vertical="center" wrapText="1"/>
      <protection locked="0"/>
    </xf>
    <xf numFmtId="0" fontId="9" fillId="0" borderId="1" xfId="3" applyFont="1" applyBorder="1" applyAlignment="1">
      <alignment horizontal="center" vertical="center" wrapText="1"/>
    </xf>
    <xf numFmtId="0" fontId="9" fillId="0" borderId="1" xfId="6" applyFont="1" applyBorder="1" applyAlignment="1">
      <alignment vertical="top" wrapText="1"/>
    </xf>
    <xf numFmtId="164" fontId="9" fillId="0" borderId="1" xfId="5" applyNumberFormat="1" applyFont="1" applyBorder="1" applyAlignment="1" applyProtection="1">
      <alignment horizontal="center" wrapText="1"/>
      <protection hidden="1"/>
    </xf>
    <xf numFmtId="0" fontId="13" fillId="0" borderId="1" xfId="3" applyFont="1" applyBorder="1" applyAlignment="1">
      <alignment horizontal="left" vertical="center" wrapText="1"/>
    </xf>
    <xf numFmtId="0" fontId="6" fillId="0" borderId="1" xfId="3" applyFont="1" applyBorder="1" applyAlignment="1">
      <alignment horizontal="center" vertical="center"/>
    </xf>
    <xf numFmtId="164" fontId="9" fillId="0" borderId="1" xfId="3" applyNumberFormat="1" applyFont="1" applyBorder="1" applyAlignment="1" applyProtection="1">
      <alignment horizontal="center" vertical="top" wrapText="1"/>
      <protection hidden="1"/>
    </xf>
    <xf numFmtId="0" fontId="10" fillId="0" borderId="1" xfId="3" applyFont="1" applyBorder="1" applyAlignment="1">
      <alignment horizontal="center" vertical="top" wrapText="1"/>
    </xf>
    <xf numFmtId="0" fontId="10" fillId="5" borderId="1" xfId="3" applyFont="1" applyFill="1" applyBorder="1" applyAlignment="1">
      <alignment horizontal="center" vertical="center" wrapText="1"/>
    </xf>
    <xf numFmtId="0" fontId="6" fillId="0" borderId="1" xfId="5" applyFont="1" applyBorder="1" applyAlignment="1" applyProtection="1">
      <alignment horizontal="left" vertical="center" wrapText="1"/>
      <protection hidden="1"/>
    </xf>
    <xf numFmtId="0" fontId="12" fillId="0" borderId="1" xfId="3" applyFont="1" applyBorder="1" applyAlignment="1">
      <alignment horizontal="left" wrapText="1"/>
    </xf>
    <xf numFmtId="0" fontId="12" fillId="0" borderId="1" xfId="3" applyFont="1" applyBorder="1" applyAlignment="1">
      <alignment horizontal="center" vertical="center" wrapText="1"/>
    </xf>
    <xf numFmtId="0" fontId="6" fillId="0" borderId="1" xfId="5" applyFont="1" applyBorder="1" applyAlignment="1">
      <alignment horizontal="center"/>
    </xf>
    <xf numFmtId="0" fontId="6" fillId="0" borderId="0" xfId="2" applyFont="1" applyAlignment="1" applyProtection="1">
      <alignment wrapText="1"/>
      <protection locked="0"/>
    </xf>
    <xf numFmtId="0" fontId="6" fillId="0" borderId="0" xfId="2" applyFont="1" applyAlignment="1" applyProtection="1">
      <alignment horizontal="center"/>
      <protection locked="0"/>
    </xf>
    <xf numFmtId="0" fontId="9" fillId="0" borderId="0" xfId="6" applyFont="1" applyAlignment="1">
      <alignment horizontal="center" vertical="top" wrapText="1"/>
    </xf>
    <xf numFmtId="0" fontId="9" fillId="0" borderId="0" xfId="6" applyFont="1" applyAlignment="1">
      <alignment horizontal="left" vertical="center" wrapText="1"/>
    </xf>
    <xf numFmtId="0" fontId="10" fillId="0" borderId="0" xfId="3" applyFont="1" applyAlignment="1">
      <alignment horizontal="center" vertical="center" wrapText="1"/>
    </xf>
    <xf numFmtId="164" fontId="9" fillId="0" borderId="0" xfId="6" applyNumberFormat="1" applyFont="1" applyAlignment="1" applyProtection="1">
      <alignment horizontal="center" vertical="center" wrapText="1"/>
      <protection hidden="1"/>
    </xf>
    <xf numFmtId="43" fontId="6" fillId="0" borderId="0" xfId="1" applyFont="1" applyAlignment="1" applyProtection="1">
      <alignment horizontal="center" vertical="center"/>
      <protection locked="0"/>
    </xf>
    <xf numFmtId="0" fontId="10" fillId="0" borderId="0" xfId="6" applyFont="1" applyAlignment="1">
      <alignment horizontal="center" vertical="center" wrapText="1"/>
    </xf>
    <xf numFmtId="0" fontId="6" fillId="5" borderId="0" xfId="2" applyFont="1" applyFill="1" applyProtection="1">
      <protection locked="0"/>
    </xf>
    <xf numFmtId="0" fontId="6" fillId="0" borderId="0" xfId="2" applyFont="1" applyAlignment="1" applyProtection="1">
      <alignment horizontal="left" vertical="center" wrapText="1"/>
      <protection locked="0"/>
    </xf>
    <xf numFmtId="43" fontId="5" fillId="0" borderId="1" xfId="9" applyFont="1" applyFill="1" applyBorder="1" applyAlignment="1" applyProtection="1">
      <alignment horizontal="center" vertical="center"/>
      <protection locked="0"/>
    </xf>
    <xf numFmtId="43" fontId="5" fillId="0" borderId="0" xfId="9" applyFont="1" applyFill="1" applyAlignment="1" applyProtection="1">
      <alignment horizontal="center" vertical="center"/>
      <protection locked="0"/>
    </xf>
    <xf numFmtId="43" fontId="5" fillId="0" borderId="0" xfId="9" applyFont="1" applyFill="1" applyProtection="1">
      <protection locked="0"/>
    </xf>
  </cellXfs>
  <cellStyles count="10">
    <cellStyle name="Comma" xfId="1" builtinId="3"/>
    <cellStyle name="Normal" xfId="0" builtinId="0"/>
    <cellStyle name="Normal 2" xfId="2" xr:uid="{DC91E341-AA2C-4125-8518-F51EC100908A}"/>
    <cellStyle name="Normal 2 2 3" xfId="5" xr:uid="{8611575F-F8AA-460A-8D00-2F852D599B1B}"/>
    <cellStyle name="Normal 3" xfId="6" xr:uid="{E049C605-6CE4-41C9-B06D-F7A5D46E8722}"/>
    <cellStyle name="Normal 7" xfId="7" xr:uid="{EF942DDC-4B22-4A17-A33D-8175B1F2BC9B}"/>
    <cellStyle name="Normal_Sheet1" xfId="4" xr:uid="{A6F88AEB-0612-47BF-B68A-D677C2EB9C9C}"/>
    <cellStyle name="Обычный 2" xfId="3" xr:uid="{CF2D2C34-53E5-4FD9-B489-0A2A56352EDB}"/>
    <cellStyle name="Плохой 2" xfId="8" xr:uid="{8382A036-7954-48D1-AEE4-2BDE178EAF4C}"/>
    <cellStyle name="Финансовый 2" xfId="9" xr:uid="{F6BC786A-E25A-4A0C-B35A-B04185F188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441A5-AFD9-4C5A-B92B-8DBE52E9CEC1}">
  <dimension ref="A1:AT124"/>
  <sheetViews>
    <sheetView tabSelected="1" topLeftCell="D1" zoomScale="70" zoomScaleNormal="70" workbookViewId="0">
      <pane ySplit="1" topLeftCell="A2" activePane="bottomLeft" state="frozen"/>
      <selection pane="bottomLeft" activeCell="O119" sqref="O119"/>
    </sheetView>
  </sheetViews>
  <sheetFormatPr defaultColWidth="9.140625" defaultRowHeight="37.5" customHeight="1" x14ac:dyDescent="0.25"/>
  <cols>
    <col min="1" max="1" width="35.42578125" style="95" hidden="1" customWidth="1"/>
    <col min="2" max="3" width="8.85546875" style="96" hidden="1" customWidth="1"/>
    <col min="4" max="4" width="8.85546875" style="96" customWidth="1"/>
    <col min="5" max="5" width="23" style="104" hidden="1" customWidth="1"/>
    <col min="6" max="6" width="56.28515625" style="104" customWidth="1"/>
    <col min="7" max="7" width="28.85546875" style="104" hidden="1" customWidth="1"/>
    <col min="8" max="8" width="29.42578125" style="104" hidden="1" customWidth="1"/>
    <col min="9" max="9" width="37" style="104" hidden="1" customWidth="1"/>
    <col min="10" max="10" width="9.5703125" style="27" customWidth="1"/>
    <col min="11" max="11" width="16.140625" style="27" hidden="1" customWidth="1"/>
    <col min="12" max="12" width="16.5703125" style="27" hidden="1" customWidth="1"/>
    <col min="13" max="13" width="14.85546875" style="28" customWidth="1"/>
    <col min="14" max="21" width="9.140625" style="28" customWidth="1"/>
    <col min="22" max="22" width="9.140625" style="103" customWidth="1"/>
    <col min="23" max="30" width="9.140625" style="28" customWidth="1"/>
    <col min="31" max="31" width="9.140625" style="27"/>
    <col min="32" max="32" width="13" style="27" hidden="1" customWidth="1"/>
    <col min="33" max="33" width="16.28515625" style="27" hidden="1" customWidth="1"/>
    <col min="34" max="38" width="15.7109375" style="27" hidden="1" customWidth="1"/>
    <col min="39" max="39" width="22.140625" style="28" hidden="1" customWidth="1"/>
    <col min="40" max="40" width="22.42578125" style="28" hidden="1" customWidth="1"/>
    <col min="41" max="42" width="9.140625" style="28" hidden="1" customWidth="1"/>
    <col min="43" max="43" width="14.7109375" style="28" hidden="1" customWidth="1"/>
    <col min="44" max="44" width="0" style="28" hidden="1" customWidth="1"/>
    <col min="45" max="16384" width="9.140625" style="28"/>
  </cols>
  <sheetData>
    <row r="1" spans="1:42" s="18" customFormat="1" ht="37.5" customHeight="1" x14ac:dyDescent="0.2">
      <c r="A1" s="1" t="s">
        <v>0</v>
      </c>
      <c r="B1" s="1" t="s">
        <v>1</v>
      </c>
      <c r="C1" s="2" t="s">
        <v>2</v>
      </c>
      <c r="D1" s="2" t="s">
        <v>3</v>
      </c>
      <c r="E1" s="2" t="s">
        <v>4</v>
      </c>
      <c r="F1" s="3" t="s">
        <v>5</v>
      </c>
      <c r="G1" s="2" t="s">
        <v>6</v>
      </c>
      <c r="H1" s="4" t="s">
        <v>7</v>
      </c>
      <c r="I1" s="5" t="s">
        <v>8</v>
      </c>
      <c r="J1" s="2" t="s">
        <v>9</v>
      </c>
      <c r="K1" s="6" t="s">
        <v>10</v>
      </c>
      <c r="L1" s="7" t="s">
        <v>11</v>
      </c>
      <c r="M1" s="8" t="s">
        <v>12</v>
      </c>
      <c r="N1" s="8" t="s">
        <v>13</v>
      </c>
      <c r="O1" s="8" t="s">
        <v>14</v>
      </c>
      <c r="P1" s="8" t="s">
        <v>15</v>
      </c>
      <c r="Q1" s="8" t="s">
        <v>16</v>
      </c>
      <c r="R1" s="8" t="s">
        <v>17</v>
      </c>
      <c r="S1" s="8" t="s">
        <v>18</v>
      </c>
      <c r="T1" s="8" t="s">
        <v>19</v>
      </c>
      <c r="U1" s="8" t="s">
        <v>20</v>
      </c>
      <c r="V1" s="9" t="s">
        <v>21</v>
      </c>
      <c r="W1" s="8" t="s">
        <v>22</v>
      </c>
      <c r="X1" s="8" t="s">
        <v>23</v>
      </c>
      <c r="Y1" s="8" t="s">
        <v>24</v>
      </c>
      <c r="Z1" s="8" t="s">
        <v>25</v>
      </c>
      <c r="AA1" s="8" t="s">
        <v>26</v>
      </c>
      <c r="AB1" s="8" t="s">
        <v>27</v>
      </c>
      <c r="AC1" s="8" t="s">
        <v>28</v>
      </c>
      <c r="AD1" s="8" t="s">
        <v>29</v>
      </c>
      <c r="AE1" s="10" t="s">
        <v>30</v>
      </c>
      <c r="AF1" s="11" t="s">
        <v>31</v>
      </c>
      <c r="AG1" s="12" t="s">
        <v>32</v>
      </c>
      <c r="AH1" s="13" t="s">
        <v>33</v>
      </c>
      <c r="AI1" s="14" t="s">
        <v>34</v>
      </c>
      <c r="AJ1" s="15" t="s">
        <v>35</v>
      </c>
      <c r="AK1" s="16" t="s">
        <v>36</v>
      </c>
      <c r="AL1" s="15" t="s">
        <v>37</v>
      </c>
      <c r="AM1" s="17" t="s">
        <v>38</v>
      </c>
      <c r="AN1" s="17" t="s">
        <v>39</v>
      </c>
      <c r="AO1" s="17" t="s">
        <v>40</v>
      </c>
      <c r="AP1" s="17" t="s">
        <v>41</v>
      </c>
    </row>
    <row r="2" spans="1:42" ht="37.5" customHeight="1" x14ac:dyDescent="0.25">
      <c r="A2" s="19" t="s">
        <v>15</v>
      </c>
      <c r="B2" s="20">
        <v>10</v>
      </c>
      <c r="C2" s="20">
        <v>1</v>
      </c>
      <c r="D2" s="20">
        <v>1</v>
      </c>
      <c r="E2" s="21" t="s">
        <v>42</v>
      </c>
      <c r="F2" s="21" t="s">
        <v>42</v>
      </c>
      <c r="G2" s="21" t="s">
        <v>42</v>
      </c>
      <c r="H2" s="21" t="s">
        <v>43</v>
      </c>
      <c r="I2" s="21" t="s">
        <v>43</v>
      </c>
      <c r="J2" s="22" t="s">
        <v>44</v>
      </c>
      <c r="K2" s="23">
        <v>1700</v>
      </c>
      <c r="L2" s="24">
        <f>K2*P2</f>
        <v>17000</v>
      </c>
      <c r="M2" s="25"/>
      <c r="N2" s="25"/>
      <c r="O2" s="25"/>
      <c r="P2" s="22">
        <v>10</v>
      </c>
      <c r="Q2" s="25"/>
      <c r="R2" s="25"/>
      <c r="S2" s="25"/>
      <c r="T2" s="25"/>
      <c r="U2" s="25"/>
      <c r="V2" s="26"/>
      <c r="W2" s="25"/>
      <c r="X2" s="25"/>
      <c r="Y2" s="25"/>
      <c r="Z2" s="25"/>
      <c r="AA2" s="25"/>
      <c r="AB2" s="25"/>
      <c r="AC2" s="25"/>
      <c r="AD2" s="25"/>
      <c r="AE2" s="23">
        <f>SUM(M2:AD2)</f>
        <v>10</v>
      </c>
      <c r="AF2" s="27">
        <f>AE2*K2</f>
        <v>17000</v>
      </c>
      <c r="AG2" s="23">
        <f>AF2/1.2</f>
        <v>14166.666666666668</v>
      </c>
      <c r="AH2" s="23">
        <v>14166.67</v>
      </c>
      <c r="AI2" s="23">
        <f>AK2*AE2</f>
        <v>14166.666666666668</v>
      </c>
      <c r="AJ2" s="23">
        <f>AF2/AE2</f>
        <v>1700</v>
      </c>
      <c r="AK2" s="23">
        <v>1416.6666666666667</v>
      </c>
      <c r="AL2" s="23">
        <f>AG2/AE2</f>
        <v>1416.6666666666667</v>
      </c>
      <c r="AM2" s="23"/>
      <c r="AN2" s="23"/>
      <c r="AO2" s="23"/>
      <c r="AP2" s="23"/>
    </row>
    <row r="3" spans="1:42" ht="37.5" customHeight="1" x14ac:dyDescent="0.25">
      <c r="A3" s="19" t="s">
        <v>15</v>
      </c>
      <c r="B3" s="20">
        <v>6</v>
      </c>
      <c r="C3" s="20">
        <v>2</v>
      </c>
      <c r="D3" s="20">
        <v>2</v>
      </c>
      <c r="E3" s="21" t="s">
        <v>45</v>
      </c>
      <c r="F3" s="21" t="s">
        <v>45</v>
      </c>
      <c r="G3" s="21" t="s">
        <v>45</v>
      </c>
      <c r="H3" s="21" t="s">
        <v>46</v>
      </c>
      <c r="I3" s="21" t="s">
        <v>46</v>
      </c>
      <c r="J3" s="22" t="s">
        <v>44</v>
      </c>
      <c r="K3" s="23">
        <v>1500</v>
      </c>
      <c r="L3" s="24">
        <f>K3*P3</f>
        <v>7500</v>
      </c>
      <c r="M3" s="25"/>
      <c r="N3" s="25"/>
      <c r="O3" s="25"/>
      <c r="P3" s="22">
        <v>5</v>
      </c>
      <c r="Q3" s="25"/>
      <c r="R3" s="25"/>
      <c r="S3" s="25"/>
      <c r="T3" s="25"/>
      <c r="U3" s="25"/>
      <c r="V3" s="26"/>
      <c r="W3" s="25"/>
      <c r="X3" s="25"/>
      <c r="Y3" s="25"/>
      <c r="Z3" s="25"/>
      <c r="AA3" s="25"/>
      <c r="AB3" s="25"/>
      <c r="AC3" s="25"/>
      <c r="AD3" s="25"/>
      <c r="AE3" s="23">
        <f>SUM(M3:AD3)</f>
        <v>5</v>
      </c>
      <c r="AF3" s="27">
        <f>AE3*K3</f>
        <v>7500</v>
      </c>
      <c r="AG3" s="23">
        <f t="shared" ref="AG3:AG37" si="0">AF3/1.2</f>
        <v>6250</v>
      </c>
      <c r="AH3" s="23">
        <v>6250</v>
      </c>
      <c r="AI3" s="23">
        <f t="shared" ref="AI3:AI66" si="1">AK3*AE3</f>
        <v>6250</v>
      </c>
      <c r="AJ3" s="23">
        <f t="shared" ref="AJ3:AJ68" si="2">AF3/AE3</f>
        <v>1500</v>
      </c>
      <c r="AK3" s="23">
        <v>1250</v>
      </c>
      <c r="AL3" s="23">
        <f t="shared" ref="AL3:AL68" si="3">AG3/AE3</f>
        <v>1250</v>
      </c>
      <c r="AM3" s="23"/>
      <c r="AN3" s="23"/>
      <c r="AO3" s="23"/>
      <c r="AP3" s="23"/>
    </row>
    <row r="4" spans="1:42" ht="37.5" customHeight="1" x14ac:dyDescent="0.25">
      <c r="A4" s="19" t="s">
        <v>15</v>
      </c>
      <c r="B4" s="20">
        <v>3</v>
      </c>
      <c r="C4" s="20">
        <v>3</v>
      </c>
      <c r="D4" s="20">
        <v>3</v>
      </c>
      <c r="E4" s="21" t="s">
        <v>47</v>
      </c>
      <c r="F4" s="21" t="s">
        <v>47</v>
      </c>
      <c r="G4" s="21" t="s">
        <v>47</v>
      </c>
      <c r="H4" s="21" t="s">
        <v>48</v>
      </c>
      <c r="I4" s="21" t="s">
        <v>48</v>
      </c>
      <c r="J4" s="22" t="s">
        <v>44</v>
      </c>
      <c r="K4" s="24">
        <v>1200</v>
      </c>
      <c r="L4" s="24">
        <f>K4*P4</f>
        <v>24000</v>
      </c>
      <c r="M4" s="25"/>
      <c r="N4" s="25"/>
      <c r="O4" s="25"/>
      <c r="P4" s="22">
        <v>20</v>
      </c>
      <c r="Q4" s="25"/>
      <c r="R4" s="25"/>
      <c r="S4" s="25"/>
      <c r="T4" s="25"/>
      <c r="U4" s="25"/>
      <c r="V4" s="26"/>
      <c r="W4" s="25"/>
      <c r="X4" s="25"/>
      <c r="Y4" s="25"/>
      <c r="Z4" s="25"/>
      <c r="AA4" s="25"/>
      <c r="AB4" s="25"/>
      <c r="AC4" s="25"/>
      <c r="AD4" s="25"/>
      <c r="AE4" s="23">
        <f>SUM(M4:AD4)</f>
        <v>20</v>
      </c>
      <c r="AF4" s="27">
        <f>AE4*K4</f>
        <v>24000</v>
      </c>
      <c r="AG4" s="23">
        <f t="shared" si="0"/>
        <v>20000</v>
      </c>
      <c r="AH4" s="23">
        <v>20000</v>
      </c>
      <c r="AI4" s="23">
        <f t="shared" si="1"/>
        <v>20000</v>
      </c>
      <c r="AJ4" s="23">
        <f t="shared" si="2"/>
        <v>1200</v>
      </c>
      <c r="AK4" s="23">
        <v>1000</v>
      </c>
      <c r="AL4" s="23">
        <f t="shared" si="3"/>
        <v>1000</v>
      </c>
      <c r="AM4" s="23"/>
      <c r="AN4" s="23"/>
      <c r="AO4" s="23"/>
      <c r="AP4" s="23"/>
    </row>
    <row r="5" spans="1:42" ht="37.5" customHeight="1" x14ac:dyDescent="0.25">
      <c r="A5" s="19" t="s">
        <v>26</v>
      </c>
      <c r="B5" s="29">
        <v>10</v>
      </c>
      <c r="C5" s="20">
        <v>4</v>
      </c>
      <c r="D5" s="20">
        <v>4</v>
      </c>
      <c r="E5" s="30" t="s">
        <v>49</v>
      </c>
      <c r="F5" s="30" t="s">
        <v>49</v>
      </c>
      <c r="G5" s="30" t="s">
        <v>49</v>
      </c>
      <c r="H5" s="30" t="s">
        <v>49</v>
      </c>
      <c r="I5" s="30" t="s">
        <v>49</v>
      </c>
      <c r="J5" s="22" t="s">
        <v>44</v>
      </c>
      <c r="K5" s="31">
        <v>3000</v>
      </c>
      <c r="L5" s="32">
        <v>3000</v>
      </c>
      <c r="M5" s="25"/>
      <c r="N5" s="25"/>
      <c r="O5" s="25"/>
      <c r="P5" s="25"/>
      <c r="Q5" s="25"/>
      <c r="R5" s="25"/>
      <c r="S5" s="25"/>
      <c r="T5" s="25"/>
      <c r="U5" s="25"/>
      <c r="V5" s="26"/>
      <c r="W5" s="25"/>
      <c r="X5" s="25"/>
      <c r="Y5" s="25"/>
      <c r="Z5" s="25"/>
      <c r="AA5" s="33">
        <v>1</v>
      </c>
      <c r="AB5" s="25"/>
      <c r="AC5" s="25"/>
      <c r="AD5" s="25"/>
      <c r="AE5" s="23">
        <f>SUM(M5:AD5)</f>
        <v>1</v>
      </c>
      <c r="AF5" s="27">
        <f>AE5*K5</f>
        <v>3000</v>
      </c>
      <c r="AG5" s="23">
        <f t="shared" si="0"/>
        <v>2500</v>
      </c>
      <c r="AH5" s="23">
        <v>2500</v>
      </c>
      <c r="AI5" s="23">
        <f t="shared" si="1"/>
        <v>2500</v>
      </c>
      <c r="AJ5" s="23">
        <f t="shared" si="2"/>
        <v>3000</v>
      </c>
      <c r="AK5" s="23">
        <v>2500</v>
      </c>
      <c r="AL5" s="23">
        <f t="shared" si="3"/>
        <v>2500</v>
      </c>
      <c r="AM5" s="23"/>
      <c r="AN5" s="23"/>
      <c r="AO5" s="23"/>
      <c r="AP5" s="23"/>
    </row>
    <row r="6" spans="1:42" ht="37.5" customHeight="1" x14ac:dyDescent="0.25">
      <c r="A6" s="19" t="s">
        <v>15</v>
      </c>
      <c r="B6" s="20">
        <v>13</v>
      </c>
      <c r="C6" s="20">
        <v>5</v>
      </c>
      <c r="D6" s="20">
        <v>5</v>
      </c>
      <c r="E6" s="21" t="s">
        <v>50</v>
      </c>
      <c r="F6" s="21" t="s">
        <v>50</v>
      </c>
      <c r="G6" s="21" t="s">
        <v>50</v>
      </c>
      <c r="H6" s="21" t="s">
        <v>51</v>
      </c>
      <c r="I6" s="21" t="s">
        <v>51</v>
      </c>
      <c r="J6" s="22" t="s">
        <v>44</v>
      </c>
      <c r="K6" s="23">
        <v>1800</v>
      </c>
      <c r="L6" s="24">
        <f>K6*P6</f>
        <v>9000</v>
      </c>
      <c r="M6" s="25"/>
      <c r="N6" s="25"/>
      <c r="O6" s="25"/>
      <c r="P6" s="22">
        <v>5</v>
      </c>
      <c r="Q6" s="25"/>
      <c r="R6" s="25"/>
      <c r="S6" s="25"/>
      <c r="T6" s="25"/>
      <c r="U6" s="25"/>
      <c r="V6" s="26"/>
      <c r="W6" s="25"/>
      <c r="X6" s="25"/>
      <c r="Y6" s="25"/>
      <c r="Z6" s="25"/>
      <c r="AA6" s="25"/>
      <c r="AB6" s="25"/>
      <c r="AC6" s="25"/>
      <c r="AD6" s="25"/>
      <c r="AE6" s="23">
        <f>SUM(M6:AD6)</f>
        <v>5</v>
      </c>
      <c r="AF6" s="27">
        <f>AE6*K6</f>
        <v>9000</v>
      </c>
      <c r="AG6" s="23">
        <f t="shared" si="0"/>
        <v>7500</v>
      </c>
      <c r="AH6" s="23">
        <v>7500</v>
      </c>
      <c r="AI6" s="23">
        <f t="shared" si="1"/>
        <v>7500</v>
      </c>
      <c r="AJ6" s="23">
        <f t="shared" si="2"/>
        <v>1800</v>
      </c>
      <c r="AK6" s="23">
        <v>1500</v>
      </c>
      <c r="AL6" s="23">
        <f t="shared" si="3"/>
        <v>1500</v>
      </c>
      <c r="AM6" s="23"/>
      <c r="AN6" s="23"/>
      <c r="AO6" s="23"/>
      <c r="AP6" s="23"/>
    </row>
    <row r="7" spans="1:42" ht="37.5" customHeight="1" x14ac:dyDescent="0.25">
      <c r="A7" s="19" t="s">
        <v>15</v>
      </c>
      <c r="B7" s="20">
        <v>15</v>
      </c>
      <c r="C7" s="20">
        <v>6</v>
      </c>
      <c r="D7" s="20">
        <v>6</v>
      </c>
      <c r="E7" s="21" t="s">
        <v>52</v>
      </c>
      <c r="F7" s="21" t="s">
        <v>52</v>
      </c>
      <c r="G7" s="21" t="s">
        <v>52</v>
      </c>
      <c r="H7" s="21" t="s">
        <v>53</v>
      </c>
      <c r="I7" s="21" t="s">
        <v>53</v>
      </c>
      <c r="J7" s="22" t="s">
        <v>44</v>
      </c>
      <c r="K7" s="23">
        <v>4000</v>
      </c>
      <c r="L7" s="24">
        <f>K7*P7</f>
        <v>100000</v>
      </c>
      <c r="M7" s="25"/>
      <c r="N7" s="25"/>
      <c r="O7" s="25"/>
      <c r="P7" s="22">
        <v>25</v>
      </c>
      <c r="Q7" s="25"/>
      <c r="R7" s="25"/>
      <c r="S7" s="25"/>
      <c r="T7" s="25"/>
      <c r="U7" s="25"/>
      <c r="V7" s="26"/>
      <c r="W7" s="25"/>
      <c r="X7" s="25"/>
      <c r="Y7" s="25"/>
      <c r="Z7" s="25"/>
      <c r="AA7" s="25"/>
      <c r="AB7" s="25"/>
      <c r="AC7" s="25"/>
      <c r="AD7" s="25"/>
      <c r="AE7" s="23">
        <f>SUM(M7:AD7)</f>
        <v>25</v>
      </c>
      <c r="AF7" s="27">
        <f>AE7*K7</f>
        <v>100000</v>
      </c>
      <c r="AG7" s="23">
        <f t="shared" si="0"/>
        <v>83333.333333333343</v>
      </c>
      <c r="AH7" s="23">
        <v>83333.34</v>
      </c>
      <c r="AI7" s="23">
        <f t="shared" si="1"/>
        <v>83333.333333333343</v>
      </c>
      <c r="AJ7" s="23">
        <f t="shared" si="2"/>
        <v>4000</v>
      </c>
      <c r="AK7" s="23">
        <v>3333.3333333333339</v>
      </c>
      <c r="AL7" s="23">
        <f t="shared" si="3"/>
        <v>3333.3333333333339</v>
      </c>
      <c r="AM7" s="23"/>
      <c r="AN7" s="23"/>
      <c r="AO7" s="23"/>
      <c r="AP7" s="23"/>
    </row>
    <row r="8" spans="1:42" ht="37.5" customHeight="1" x14ac:dyDescent="0.25">
      <c r="A8" s="19" t="s">
        <v>26</v>
      </c>
      <c r="B8" s="29">
        <v>9</v>
      </c>
      <c r="C8" s="20">
        <v>9</v>
      </c>
      <c r="D8" s="20">
        <v>7</v>
      </c>
      <c r="E8" s="30" t="s">
        <v>54</v>
      </c>
      <c r="F8" s="30" t="s">
        <v>54</v>
      </c>
      <c r="G8" s="30" t="s">
        <v>54</v>
      </c>
      <c r="H8" s="30" t="s">
        <v>55</v>
      </c>
      <c r="I8" s="30" t="s">
        <v>55</v>
      </c>
      <c r="J8" s="22" t="s">
        <v>44</v>
      </c>
      <c r="K8" s="34">
        <v>1000</v>
      </c>
      <c r="L8" s="32">
        <v>1000</v>
      </c>
      <c r="M8" s="25"/>
      <c r="N8" s="25"/>
      <c r="O8" s="25"/>
      <c r="P8" s="25"/>
      <c r="Q8" s="25"/>
      <c r="R8" s="25"/>
      <c r="S8" s="25"/>
      <c r="T8" s="25"/>
      <c r="U8" s="25"/>
      <c r="V8" s="26"/>
      <c r="W8" s="25"/>
      <c r="X8" s="25"/>
      <c r="Y8" s="25"/>
      <c r="Z8" s="25"/>
      <c r="AA8" s="33">
        <v>2</v>
      </c>
      <c r="AB8" s="25"/>
      <c r="AC8" s="25"/>
      <c r="AD8" s="25"/>
      <c r="AE8" s="23">
        <f>SUM(M8:AD8)</f>
        <v>2</v>
      </c>
      <c r="AF8" s="27">
        <f>AE8*K8</f>
        <v>2000</v>
      </c>
      <c r="AG8" s="23">
        <f t="shared" si="0"/>
        <v>1666.6666666666667</v>
      </c>
      <c r="AH8" s="23">
        <v>1666.67</v>
      </c>
      <c r="AI8" s="23">
        <f t="shared" si="1"/>
        <v>1666.6666666666667</v>
      </c>
      <c r="AJ8" s="23">
        <f t="shared" si="2"/>
        <v>1000</v>
      </c>
      <c r="AK8" s="23">
        <v>833.33333333333337</v>
      </c>
      <c r="AL8" s="23">
        <f t="shared" si="3"/>
        <v>833.33333333333337</v>
      </c>
      <c r="AM8" s="23"/>
      <c r="AN8" s="23"/>
      <c r="AO8" s="23"/>
      <c r="AP8" s="23"/>
    </row>
    <row r="9" spans="1:42" ht="37.5" customHeight="1" x14ac:dyDescent="0.25">
      <c r="A9" s="19"/>
      <c r="B9" s="35"/>
      <c r="C9" s="20">
        <v>10</v>
      </c>
      <c r="D9" s="20">
        <v>8</v>
      </c>
      <c r="E9" s="21" t="s">
        <v>56</v>
      </c>
      <c r="F9" s="21" t="s">
        <v>56</v>
      </c>
      <c r="G9" s="21" t="s">
        <v>56</v>
      </c>
      <c r="H9" s="21" t="s">
        <v>56</v>
      </c>
      <c r="I9" s="21" t="s">
        <v>56</v>
      </c>
      <c r="J9" s="22" t="s">
        <v>44</v>
      </c>
      <c r="K9" s="23">
        <v>200</v>
      </c>
      <c r="L9" s="24">
        <f>K9*Y9</f>
        <v>200</v>
      </c>
      <c r="M9" s="25"/>
      <c r="N9" s="25"/>
      <c r="O9" s="25"/>
      <c r="P9" s="25"/>
      <c r="Q9" s="25"/>
      <c r="R9" s="25"/>
      <c r="S9" s="25"/>
      <c r="T9" s="25"/>
      <c r="U9" s="25"/>
      <c r="V9" s="26"/>
      <c r="W9" s="25"/>
      <c r="X9" s="25"/>
      <c r="Y9" s="22">
        <v>1</v>
      </c>
      <c r="Z9" s="25"/>
      <c r="AA9" s="25"/>
      <c r="AB9" s="25"/>
      <c r="AC9" s="25"/>
      <c r="AD9" s="25"/>
      <c r="AE9" s="23">
        <f>SUM(M9:AD9)</f>
        <v>1</v>
      </c>
      <c r="AF9" s="27">
        <f>AE9*K9</f>
        <v>200</v>
      </c>
      <c r="AG9" s="23">
        <f t="shared" si="0"/>
        <v>166.66666666666669</v>
      </c>
      <c r="AH9" s="23">
        <v>166.67</v>
      </c>
      <c r="AI9" s="23">
        <f t="shared" si="1"/>
        <v>166.66666666666669</v>
      </c>
      <c r="AJ9" s="23">
        <f t="shared" si="2"/>
        <v>200</v>
      </c>
      <c r="AK9" s="23">
        <v>166.66666666666669</v>
      </c>
      <c r="AL9" s="23">
        <f t="shared" si="3"/>
        <v>166.66666666666669</v>
      </c>
      <c r="AM9" s="23"/>
      <c r="AN9" s="36"/>
      <c r="AO9" s="23"/>
      <c r="AP9" s="36"/>
    </row>
    <row r="10" spans="1:42" ht="37.5" customHeight="1" x14ac:dyDescent="0.25">
      <c r="A10" s="25"/>
      <c r="B10" s="20">
        <v>1</v>
      </c>
      <c r="C10" s="20">
        <v>11</v>
      </c>
      <c r="D10" s="20">
        <v>9</v>
      </c>
      <c r="E10" s="37" t="s">
        <v>57</v>
      </c>
      <c r="F10" s="37" t="s">
        <v>57</v>
      </c>
      <c r="G10" s="37" t="s">
        <v>57</v>
      </c>
      <c r="H10" s="21" t="s">
        <v>58</v>
      </c>
      <c r="I10" s="21" t="s">
        <v>58</v>
      </c>
      <c r="J10" s="22" t="s">
        <v>44</v>
      </c>
      <c r="K10" s="23">
        <v>200</v>
      </c>
      <c r="L10" s="24">
        <f>K10*R10</f>
        <v>3000</v>
      </c>
      <c r="M10" s="25"/>
      <c r="N10" s="25"/>
      <c r="O10" s="25"/>
      <c r="P10" s="25"/>
      <c r="Q10" s="25"/>
      <c r="R10" s="22">
        <v>15</v>
      </c>
      <c r="S10" s="25"/>
      <c r="T10" s="25"/>
      <c r="U10" s="25"/>
      <c r="V10" s="26"/>
      <c r="W10" s="25"/>
      <c r="X10" s="25"/>
      <c r="Y10" s="25"/>
      <c r="Z10" s="25"/>
      <c r="AA10" s="25"/>
      <c r="AB10" s="25"/>
      <c r="AC10" s="25"/>
      <c r="AD10" s="25"/>
      <c r="AE10" s="23">
        <f>SUM(M10:AD10)</f>
        <v>15</v>
      </c>
      <c r="AF10" s="27">
        <f>AE10*K10</f>
        <v>3000</v>
      </c>
      <c r="AG10" s="23">
        <f t="shared" si="0"/>
        <v>2500</v>
      </c>
      <c r="AH10" s="23">
        <v>2500</v>
      </c>
      <c r="AI10" s="38">
        <f>AK10*AE10</f>
        <v>3004.999999999995</v>
      </c>
      <c r="AJ10" s="23">
        <f t="shared" si="2"/>
        <v>200</v>
      </c>
      <c r="AK10" s="38">
        <v>200.333333333333</v>
      </c>
      <c r="AL10" s="23">
        <f t="shared" si="3"/>
        <v>166.66666666666666</v>
      </c>
      <c r="AM10" s="39">
        <v>-0.28999999999999998</v>
      </c>
      <c r="AN10" s="36">
        <f>AVERAGE(AL10,AO10)</f>
        <v>200.33333333333331</v>
      </c>
      <c r="AO10" s="23">
        <v>234</v>
      </c>
      <c r="AP10" s="40">
        <f>AO10/1.29</f>
        <v>181.3953488372093</v>
      </c>
    </row>
    <row r="11" spans="1:42" ht="37.5" customHeight="1" x14ac:dyDescent="0.25">
      <c r="A11" s="19" t="s">
        <v>15</v>
      </c>
      <c r="B11" s="20">
        <v>8</v>
      </c>
      <c r="C11" s="20">
        <v>12</v>
      </c>
      <c r="D11" s="20">
        <v>10</v>
      </c>
      <c r="E11" s="21" t="s">
        <v>59</v>
      </c>
      <c r="F11" s="21" t="s">
        <v>59</v>
      </c>
      <c r="G11" s="21" t="s">
        <v>59</v>
      </c>
      <c r="H11" s="21" t="s">
        <v>60</v>
      </c>
      <c r="I11" s="21" t="s">
        <v>60</v>
      </c>
      <c r="J11" s="22" t="s">
        <v>44</v>
      </c>
      <c r="K11" s="23">
        <v>2000</v>
      </c>
      <c r="L11" s="24">
        <f>K11*P11</f>
        <v>20000</v>
      </c>
      <c r="M11" s="25"/>
      <c r="N11" s="25"/>
      <c r="O11" s="25"/>
      <c r="P11" s="22">
        <v>10</v>
      </c>
      <c r="Q11" s="25"/>
      <c r="R11" s="25"/>
      <c r="S11" s="25"/>
      <c r="T11" s="25"/>
      <c r="U11" s="25"/>
      <c r="V11" s="26"/>
      <c r="W11" s="25"/>
      <c r="X11" s="25"/>
      <c r="Y11" s="25"/>
      <c r="Z11" s="25"/>
      <c r="AA11" s="25"/>
      <c r="AB11" s="25"/>
      <c r="AC11" s="25"/>
      <c r="AD11" s="25"/>
      <c r="AE11" s="23">
        <f>SUM(M11:AD11)</f>
        <v>10</v>
      </c>
      <c r="AF11" s="27">
        <f>AE11*K11</f>
        <v>20000</v>
      </c>
      <c r="AG11" s="23">
        <f t="shared" si="0"/>
        <v>16666.666666666668</v>
      </c>
      <c r="AH11" s="23">
        <v>16666.669999999998</v>
      </c>
      <c r="AI11" s="23">
        <f t="shared" si="1"/>
        <v>16666.666666666668</v>
      </c>
      <c r="AJ11" s="23">
        <f t="shared" si="2"/>
        <v>2000</v>
      </c>
      <c r="AK11" s="23">
        <v>1666.6666666666667</v>
      </c>
      <c r="AL11" s="23">
        <f t="shared" si="3"/>
        <v>1666.6666666666667</v>
      </c>
      <c r="AM11" s="23"/>
      <c r="AN11" s="23"/>
      <c r="AO11" s="23"/>
      <c r="AP11" s="23"/>
    </row>
    <row r="12" spans="1:42" ht="37.5" customHeight="1" x14ac:dyDescent="0.25">
      <c r="A12" s="19" t="s">
        <v>15</v>
      </c>
      <c r="B12" s="20">
        <v>18</v>
      </c>
      <c r="C12" s="20">
        <v>13</v>
      </c>
      <c r="D12" s="20">
        <v>11</v>
      </c>
      <c r="E12" s="21" t="s">
        <v>61</v>
      </c>
      <c r="F12" s="21" t="s">
        <v>61</v>
      </c>
      <c r="G12" s="21" t="s">
        <v>61</v>
      </c>
      <c r="H12" s="21" t="s">
        <v>62</v>
      </c>
      <c r="I12" s="21" t="s">
        <v>62</v>
      </c>
      <c r="J12" s="22" t="s">
        <v>44</v>
      </c>
      <c r="K12" s="23">
        <v>4000</v>
      </c>
      <c r="L12" s="24">
        <v>20000</v>
      </c>
      <c r="M12" s="25"/>
      <c r="N12" s="25"/>
      <c r="O12" s="25"/>
      <c r="P12" s="22">
        <v>5</v>
      </c>
      <c r="Q12" s="25"/>
      <c r="R12" s="25"/>
      <c r="S12" s="25"/>
      <c r="T12" s="25"/>
      <c r="U12" s="25"/>
      <c r="V12" s="26"/>
      <c r="W12" s="25"/>
      <c r="X12" s="25"/>
      <c r="Y12" s="25"/>
      <c r="Z12" s="25"/>
      <c r="AA12" s="25"/>
      <c r="AB12" s="25"/>
      <c r="AC12" s="25"/>
      <c r="AD12" s="25"/>
      <c r="AE12" s="23">
        <f>SUM(M12:AD12)</f>
        <v>5</v>
      </c>
      <c r="AF12" s="27">
        <f>AE12*K12</f>
        <v>20000</v>
      </c>
      <c r="AG12" s="23">
        <f t="shared" si="0"/>
        <v>16666.666666666668</v>
      </c>
      <c r="AH12" s="23">
        <v>16666.669999999998</v>
      </c>
      <c r="AI12" s="23">
        <f t="shared" si="1"/>
        <v>16666.666666666668</v>
      </c>
      <c r="AJ12" s="23">
        <f t="shared" si="2"/>
        <v>4000</v>
      </c>
      <c r="AK12" s="23">
        <v>3333.3333333333335</v>
      </c>
      <c r="AL12" s="23">
        <f t="shared" si="3"/>
        <v>3333.3333333333335</v>
      </c>
      <c r="AM12" s="23"/>
      <c r="AN12" s="23"/>
      <c r="AO12" s="23"/>
      <c r="AP12" s="23"/>
    </row>
    <row r="13" spans="1:42" ht="37.5" customHeight="1" x14ac:dyDescent="0.25">
      <c r="A13" s="19" t="s">
        <v>19</v>
      </c>
      <c r="B13" s="41">
        <v>12</v>
      </c>
      <c r="C13" s="20">
        <v>15</v>
      </c>
      <c r="D13" s="20">
        <v>12</v>
      </c>
      <c r="E13" s="42" t="s">
        <v>63</v>
      </c>
      <c r="F13" s="42" t="s">
        <v>63</v>
      </c>
      <c r="G13" s="42" t="s">
        <v>63</v>
      </c>
      <c r="H13" s="43" t="s">
        <v>64</v>
      </c>
      <c r="I13" s="43" t="s">
        <v>64</v>
      </c>
      <c r="J13" s="22" t="s">
        <v>44</v>
      </c>
      <c r="K13" s="44">
        <v>7400</v>
      </c>
      <c r="L13" s="45">
        <v>111000</v>
      </c>
      <c r="M13" s="25"/>
      <c r="N13" s="25"/>
      <c r="O13" s="25"/>
      <c r="P13" s="25"/>
      <c r="Q13" s="25"/>
      <c r="R13" s="25"/>
      <c r="S13" s="25"/>
      <c r="T13" s="44">
        <v>5</v>
      </c>
      <c r="U13" s="25"/>
      <c r="V13" s="26"/>
      <c r="W13" s="25"/>
      <c r="X13" s="25"/>
      <c r="Y13" s="25"/>
      <c r="Z13" s="25"/>
      <c r="AA13" s="25"/>
      <c r="AB13" s="25"/>
      <c r="AC13" s="25"/>
      <c r="AD13" s="25"/>
      <c r="AE13" s="23">
        <f>SUM(M13:AD13)</f>
        <v>5</v>
      </c>
      <c r="AF13" s="27">
        <f>AE13*K13</f>
        <v>37000</v>
      </c>
      <c r="AG13" s="23">
        <f t="shared" si="0"/>
        <v>30833.333333333336</v>
      </c>
      <c r="AH13" s="23">
        <v>30833.34</v>
      </c>
      <c r="AI13" s="23">
        <f t="shared" si="1"/>
        <v>30833.333333333336</v>
      </c>
      <c r="AJ13" s="23">
        <f t="shared" si="2"/>
        <v>7400</v>
      </c>
      <c r="AK13" s="23">
        <v>6166.666666666667</v>
      </c>
      <c r="AL13" s="23">
        <f t="shared" si="3"/>
        <v>6166.666666666667</v>
      </c>
      <c r="AM13" s="46"/>
      <c r="AN13" s="23"/>
      <c r="AO13" s="23"/>
      <c r="AP13" s="23"/>
    </row>
    <row r="14" spans="1:42" ht="37.5" customHeight="1" x14ac:dyDescent="0.25">
      <c r="A14" s="19" t="s">
        <v>19</v>
      </c>
      <c r="B14" s="41">
        <v>11</v>
      </c>
      <c r="C14" s="20">
        <v>16</v>
      </c>
      <c r="D14" s="20">
        <v>13</v>
      </c>
      <c r="E14" s="42" t="s">
        <v>65</v>
      </c>
      <c r="F14" s="42" t="s">
        <v>65</v>
      </c>
      <c r="G14" s="42" t="s">
        <v>65</v>
      </c>
      <c r="H14" s="43" t="s">
        <v>64</v>
      </c>
      <c r="I14" s="43" t="s">
        <v>64</v>
      </c>
      <c r="J14" s="22" t="s">
        <v>44</v>
      </c>
      <c r="K14" s="44">
        <v>7400</v>
      </c>
      <c r="L14" s="45">
        <v>111000</v>
      </c>
      <c r="M14" s="25"/>
      <c r="N14" s="25"/>
      <c r="O14" s="25"/>
      <c r="P14" s="25"/>
      <c r="Q14" s="25"/>
      <c r="R14" s="25"/>
      <c r="S14" s="25"/>
      <c r="T14" s="44">
        <v>15</v>
      </c>
      <c r="U14" s="25"/>
      <c r="V14" s="26"/>
      <c r="W14" s="25"/>
      <c r="X14" s="25"/>
      <c r="Y14" s="25"/>
      <c r="Z14" s="25"/>
      <c r="AA14" s="25"/>
      <c r="AB14" s="25"/>
      <c r="AC14" s="25"/>
      <c r="AD14" s="25"/>
      <c r="AE14" s="23">
        <f>SUM(M14:AD14)</f>
        <v>15</v>
      </c>
      <c r="AF14" s="27">
        <f>AE14*K14</f>
        <v>111000</v>
      </c>
      <c r="AG14" s="23">
        <f t="shared" si="0"/>
        <v>92500</v>
      </c>
      <c r="AH14" s="23">
        <v>92500</v>
      </c>
      <c r="AI14" s="23">
        <f t="shared" si="1"/>
        <v>92500</v>
      </c>
      <c r="AJ14" s="23">
        <f t="shared" si="2"/>
        <v>7400</v>
      </c>
      <c r="AK14" s="23">
        <v>6166.666666666667</v>
      </c>
      <c r="AL14" s="23">
        <f t="shared" si="3"/>
        <v>6166.666666666667</v>
      </c>
      <c r="AM14" s="46"/>
      <c r="AN14" s="23"/>
      <c r="AO14" s="23"/>
      <c r="AP14" s="23"/>
    </row>
    <row r="15" spans="1:42" ht="37.5" customHeight="1" x14ac:dyDescent="0.25">
      <c r="A15" s="19" t="s">
        <v>17</v>
      </c>
      <c r="B15" s="20">
        <v>47</v>
      </c>
      <c r="C15" s="20">
        <v>17</v>
      </c>
      <c r="D15" s="20">
        <v>14</v>
      </c>
      <c r="E15" s="47" t="s">
        <v>66</v>
      </c>
      <c r="F15" s="47" t="s">
        <v>66</v>
      </c>
      <c r="G15" s="47" t="s">
        <v>66</v>
      </c>
      <c r="H15" s="47" t="s">
        <v>67</v>
      </c>
      <c r="I15" s="47" t="s">
        <v>67</v>
      </c>
      <c r="J15" s="22" t="s">
        <v>44</v>
      </c>
      <c r="K15" s="23">
        <v>1000</v>
      </c>
      <c r="L15" s="24">
        <f>K15*R15</f>
        <v>18000</v>
      </c>
      <c r="M15" s="25"/>
      <c r="N15" s="25"/>
      <c r="O15" s="25"/>
      <c r="P15" s="25"/>
      <c r="Q15" s="25"/>
      <c r="R15" s="22">
        <v>18</v>
      </c>
      <c r="S15" s="25"/>
      <c r="T15" s="25"/>
      <c r="U15" s="25"/>
      <c r="V15" s="26"/>
      <c r="W15" s="25"/>
      <c r="X15" s="25"/>
      <c r="Y15" s="25"/>
      <c r="Z15" s="25"/>
      <c r="AA15" s="25"/>
      <c r="AB15" s="25"/>
      <c r="AC15" s="25"/>
      <c r="AD15" s="25"/>
      <c r="AE15" s="23">
        <f>SUM(M15:AD15)</f>
        <v>18</v>
      </c>
      <c r="AF15" s="27">
        <f>AE15*K15</f>
        <v>18000</v>
      </c>
      <c r="AG15" s="23">
        <f t="shared" si="0"/>
        <v>15000</v>
      </c>
      <c r="AH15" s="23">
        <v>15000</v>
      </c>
      <c r="AI15" s="23">
        <f t="shared" si="1"/>
        <v>15000</v>
      </c>
      <c r="AJ15" s="23">
        <f t="shared" si="2"/>
        <v>1000</v>
      </c>
      <c r="AK15" s="23">
        <v>833.33333333333337</v>
      </c>
      <c r="AL15" s="23">
        <f t="shared" si="3"/>
        <v>833.33333333333337</v>
      </c>
      <c r="AM15" s="23"/>
      <c r="AN15" s="23"/>
      <c r="AO15" s="23"/>
      <c r="AP15" s="23"/>
    </row>
    <row r="16" spans="1:42" ht="37.5" customHeight="1" x14ac:dyDescent="0.25">
      <c r="A16" s="19" t="s">
        <v>24</v>
      </c>
      <c r="B16" s="35"/>
      <c r="C16" s="20">
        <v>18</v>
      </c>
      <c r="D16" s="20">
        <v>15</v>
      </c>
      <c r="E16" s="42" t="s">
        <v>68</v>
      </c>
      <c r="F16" s="42" t="s">
        <v>68</v>
      </c>
      <c r="G16" s="42" t="s">
        <v>68</v>
      </c>
      <c r="H16" s="42" t="s">
        <v>68</v>
      </c>
      <c r="I16" s="42" t="s">
        <v>68</v>
      </c>
      <c r="J16" s="22" t="s">
        <v>44</v>
      </c>
      <c r="K16" s="23">
        <v>200</v>
      </c>
      <c r="L16" s="24">
        <f>K16*Y16</f>
        <v>200</v>
      </c>
      <c r="M16" s="25"/>
      <c r="N16" s="25"/>
      <c r="O16" s="25"/>
      <c r="P16" s="25"/>
      <c r="Q16" s="25"/>
      <c r="R16" s="25"/>
      <c r="S16" s="25"/>
      <c r="T16" s="25"/>
      <c r="U16" s="25"/>
      <c r="V16" s="26"/>
      <c r="W16" s="25"/>
      <c r="X16" s="25"/>
      <c r="Y16" s="22">
        <v>1</v>
      </c>
      <c r="Z16" s="25"/>
      <c r="AA16" s="25"/>
      <c r="AB16" s="25"/>
      <c r="AC16" s="25"/>
      <c r="AD16" s="25"/>
      <c r="AE16" s="23">
        <f>SUM(M16:AD16)</f>
        <v>1</v>
      </c>
      <c r="AF16" s="27">
        <f>AE16*K16</f>
        <v>200</v>
      </c>
      <c r="AG16" s="23">
        <f t="shared" si="0"/>
        <v>166.66666666666669</v>
      </c>
      <c r="AH16" s="23">
        <v>166.67</v>
      </c>
      <c r="AI16" s="23">
        <f t="shared" si="1"/>
        <v>166.66666666666669</v>
      </c>
      <c r="AJ16" s="23">
        <f t="shared" si="2"/>
        <v>200</v>
      </c>
      <c r="AK16" s="23">
        <v>166.66666666666669</v>
      </c>
      <c r="AL16" s="23">
        <f t="shared" si="3"/>
        <v>166.66666666666669</v>
      </c>
      <c r="AM16" s="23"/>
      <c r="AN16" s="23"/>
      <c r="AO16" s="23"/>
      <c r="AP16" s="23"/>
    </row>
    <row r="17" spans="1:43" ht="37.5" customHeight="1" x14ac:dyDescent="0.25">
      <c r="A17" s="19" t="s">
        <v>15</v>
      </c>
      <c r="B17" s="20">
        <v>17</v>
      </c>
      <c r="C17" s="20">
        <v>19</v>
      </c>
      <c r="D17" s="20">
        <v>16</v>
      </c>
      <c r="E17" s="21" t="s">
        <v>69</v>
      </c>
      <c r="F17" s="21" t="s">
        <v>69</v>
      </c>
      <c r="G17" s="21" t="s">
        <v>69</v>
      </c>
      <c r="H17" s="21" t="s">
        <v>70</v>
      </c>
      <c r="I17" s="21" t="s">
        <v>70</v>
      </c>
      <c r="J17" s="22" t="s">
        <v>44</v>
      </c>
      <c r="K17" s="23">
        <v>1800</v>
      </c>
      <c r="L17" s="24">
        <v>36000</v>
      </c>
      <c r="M17" s="25"/>
      <c r="N17" s="25"/>
      <c r="O17" s="25"/>
      <c r="P17" s="22">
        <v>20</v>
      </c>
      <c r="Q17" s="25"/>
      <c r="R17" s="25"/>
      <c r="S17" s="25"/>
      <c r="T17" s="25"/>
      <c r="U17" s="25"/>
      <c r="V17" s="26"/>
      <c r="W17" s="25"/>
      <c r="X17" s="25"/>
      <c r="Y17" s="25"/>
      <c r="Z17" s="25"/>
      <c r="AA17" s="25"/>
      <c r="AB17" s="25"/>
      <c r="AC17" s="25"/>
      <c r="AD17" s="25"/>
      <c r="AE17" s="23">
        <f>SUM(M17:AD17)</f>
        <v>20</v>
      </c>
      <c r="AF17" s="27">
        <f>AE17*K17</f>
        <v>36000</v>
      </c>
      <c r="AG17" s="23">
        <f t="shared" si="0"/>
        <v>30000</v>
      </c>
      <c r="AH17" s="23">
        <v>30000</v>
      </c>
      <c r="AI17" s="23">
        <f t="shared" si="1"/>
        <v>30000</v>
      </c>
      <c r="AJ17" s="23">
        <f t="shared" si="2"/>
        <v>1800</v>
      </c>
      <c r="AK17" s="23">
        <v>1500</v>
      </c>
      <c r="AL17" s="23">
        <f t="shared" si="3"/>
        <v>1500</v>
      </c>
      <c r="AM17" s="23"/>
      <c r="AN17" s="23"/>
      <c r="AO17" s="23"/>
      <c r="AP17" s="23"/>
    </row>
    <row r="18" spans="1:43" ht="37.5" customHeight="1" x14ac:dyDescent="0.25">
      <c r="A18" s="19" t="s">
        <v>15</v>
      </c>
      <c r="B18" s="20">
        <v>30</v>
      </c>
      <c r="C18" s="20">
        <v>20</v>
      </c>
      <c r="D18" s="20">
        <v>17</v>
      </c>
      <c r="E18" s="21" t="s">
        <v>71</v>
      </c>
      <c r="F18" s="21" t="s">
        <v>71</v>
      </c>
      <c r="G18" s="21" t="s">
        <v>71</v>
      </c>
      <c r="H18" s="21" t="s">
        <v>71</v>
      </c>
      <c r="I18" s="21" t="s">
        <v>71</v>
      </c>
      <c r="J18" s="22" t="s">
        <v>44</v>
      </c>
      <c r="K18" s="23">
        <v>2000</v>
      </c>
      <c r="L18" s="24">
        <v>20000</v>
      </c>
      <c r="M18" s="25"/>
      <c r="N18" s="25"/>
      <c r="O18" s="25"/>
      <c r="P18" s="22">
        <v>10</v>
      </c>
      <c r="Q18" s="25"/>
      <c r="R18" s="25"/>
      <c r="S18" s="25"/>
      <c r="T18" s="25"/>
      <c r="U18" s="25"/>
      <c r="V18" s="26"/>
      <c r="W18" s="25"/>
      <c r="X18" s="25"/>
      <c r="Y18" s="25"/>
      <c r="Z18" s="25"/>
      <c r="AA18" s="25"/>
      <c r="AB18" s="25"/>
      <c r="AC18" s="25"/>
      <c r="AD18" s="25"/>
      <c r="AE18" s="23">
        <f>SUM(M18:AD18)</f>
        <v>10</v>
      </c>
      <c r="AF18" s="27">
        <f>AE18*K18</f>
        <v>20000</v>
      </c>
      <c r="AG18" s="23">
        <f t="shared" si="0"/>
        <v>16666.666666666668</v>
      </c>
      <c r="AH18" s="23">
        <v>16666.669999999998</v>
      </c>
      <c r="AI18" s="23">
        <f t="shared" si="1"/>
        <v>16666.666666666668</v>
      </c>
      <c r="AJ18" s="23">
        <f t="shared" si="2"/>
        <v>2000</v>
      </c>
      <c r="AK18" s="23">
        <v>1666.6666666666667</v>
      </c>
      <c r="AL18" s="23">
        <f t="shared" si="3"/>
        <v>1666.6666666666667</v>
      </c>
      <c r="AM18" s="46"/>
      <c r="AN18" s="23"/>
      <c r="AO18" s="23"/>
      <c r="AP18" s="23"/>
    </row>
    <row r="19" spans="1:43" ht="37.5" customHeight="1" x14ac:dyDescent="0.25">
      <c r="A19" s="25"/>
      <c r="B19" s="41">
        <v>1</v>
      </c>
      <c r="C19" s="20">
        <v>22</v>
      </c>
      <c r="D19" s="20">
        <v>18</v>
      </c>
      <c r="E19" s="48" t="s">
        <v>72</v>
      </c>
      <c r="F19" s="48" t="s">
        <v>72</v>
      </c>
      <c r="G19" s="48" t="s">
        <v>72</v>
      </c>
      <c r="H19" s="48" t="s">
        <v>73</v>
      </c>
      <c r="I19" s="48" t="s">
        <v>73</v>
      </c>
      <c r="J19" s="22" t="s">
        <v>44</v>
      </c>
      <c r="K19" s="31">
        <v>250</v>
      </c>
      <c r="L19" s="49">
        <v>1000</v>
      </c>
      <c r="M19" s="25"/>
      <c r="N19" s="25"/>
      <c r="O19" s="25"/>
      <c r="P19" s="25"/>
      <c r="Q19" s="25"/>
      <c r="R19" s="25"/>
      <c r="S19" s="25"/>
      <c r="T19" s="50">
        <v>4</v>
      </c>
      <c r="U19" s="25"/>
      <c r="V19" s="26"/>
      <c r="W19" s="25"/>
      <c r="X19" s="25"/>
      <c r="Y19" s="25"/>
      <c r="Z19" s="25"/>
      <c r="AA19" s="25"/>
      <c r="AB19" s="25"/>
      <c r="AC19" s="25"/>
      <c r="AD19" s="25"/>
      <c r="AE19" s="23">
        <f>SUM(M19:AD19)</f>
        <v>4</v>
      </c>
      <c r="AF19" s="27">
        <f>AE19*K19</f>
        <v>1000</v>
      </c>
      <c r="AG19" s="23">
        <f t="shared" si="0"/>
        <v>833.33333333333337</v>
      </c>
      <c r="AH19" s="23">
        <v>833.34</v>
      </c>
      <c r="AI19" s="23">
        <f t="shared" si="1"/>
        <v>833.33333333333337</v>
      </c>
      <c r="AJ19" s="23">
        <f t="shared" si="2"/>
        <v>250</v>
      </c>
      <c r="AK19" s="23">
        <v>208.33333333333334</v>
      </c>
      <c r="AL19" s="23">
        <f t="shared" si="3"/>
        <v>208.33333333333334</v>
      </c>
      <c r="AM19" s="46"/>
      <c r="AN19" s="23"/>
      <c r="AO19" s="23"/>
      <c r="AP19" s="23"/>
      <c r="AQ19" s="51"/>
    </row>
    <row r="20" spans="1:43" ht="37.5" customHeight="1" x14ac:dyDescent="0.25">
      <c r="A20" s="19" t="s">
        <v>17</v>
      </c>
      <c r="B20" s="20">
        <v>45</v>
      </c>
      <c r="C20" s="20">
        <v>23</v>
      </c>
      <c r="D20" s="20">
        <v>19</v>
      </c>
      <c r="E20" s="52" t="s">
        <v>74</v>
      </c>
      <c r="F20" s="52" t="s">
        <v>74</v>
      </c>
      <c r="G20" s="52" t="s">
        <v>74</v>
      </c>
      <c r="H20" s="52" t="s">
        <v>75</v>
      </c>
      <c r="I20" s="52" t="s">
        <v>75</v>
      </c>
      <c r="J20" s="22" t="s">
        <v>44</v>
      </c>
      <c r="K20" s="23">
        <v>500</v>
      </c>
      <c r="L20" s="24">
        <f>K20*R20</f>
        <v>3500</v>
      </c>
      <c r="M20" s="25"/>
      <c r="N20" s="25"/>
      <c r="O20" s="25"/>
      <c r="P20" s="25"/>
      <c r="Q20" s="25"/>
      <c r="R20" s="22">
        <v>7</v>
      </c>
      <c r="S20" s="25"/>
      <c r="T20" s="25"/>
      <c r="U20" s="25"/>
      <c r="V20" s="26"/>
      <c r="W20" s="25"/>
      <c r="X20" s="25"/>
      <c r="Y20" s="25"/>
      <c r="Z20" s="25"/>
      <c r="AA20" s="25"/>
      <c r="AB20" s="25"/>
      <c r="AC20" s="25"/>
      <c r="AD20" s="25"/>
      <c r="AE20" s="23">
        <f>SUM(M20:AD20)</f>
        <v>7</v>
      </c>
      <c r="AF20" s="27">
        <f>AE20*K20</f>
        <v>3500</v>
      </c>
      <c r="AG20" s="23">
        <f t="shared" si="0"/>
        <v>2916.666666666667</v>
      </c>
      <c r="AH20" s="23">
        <v>2916.67</v>
      </c>
      <c r="AI20" s="23">
        <f t="shared" si="1"/>
        <v>2916.666666666667</v>
      </c>
      <c r="AJ20" s="23">
        <f t="shared" si="2"/>
        <v>500</v>
      </c>
      <c r="AK20" s="23">
        <v>416.66666666666669</v>
      </c>
      <c r="AL20" s="23">
        <f t="shared" si="3"/>
        <v>416.66666666666669</v>
      </c>
      <c r="AM20" s="46"/>
      <c r="AN20" s="23"/>
      <c r="AO20" s="23"/>
      <c r="AP20" s="23"/>
    </row>
    <row r="21" spans="1:43" ht="37.5" customHeight="1" x14ac:dyDescent="0.25">
      <c r="A21" s="19" t="s">
        <v>24</v>
      </c>
      <c r="B21" s="35"/>
      <c r="C21" s="20">
        <v>24</v>
      </c>
      <c r="D21" s="20">
        <v>20</v>
      </c>
      <c r="E21" s="21" t="s">
        <v>76</v>
      </c>
      <c r="F21" s="21" t="s">
        <v>76</v>
      </c>
      <c r="G21" s="21" t="s">
        <v>76</v>
      </c>
      <c r="H21" s="21" t="s">
        <v>77</v>
      </c>
      <c r="I21" s="21" t="s">
        <v>77</v>
      </c>
      <c r="J21" s="22" t="s">
        <v>44</v>
      </c>
      <c r="K21" s="23">
        <v>630</v>
      </c>
      <c r="L21" s="24">
        <f>K21*Y21</f>
        <v>1260</v>
      </c>
      <c r="M21" s="25"/>
      <c r="N21" s="25"/>
      <c r="O21" s="25"/>
      <c r="P21" s="25"/>
      <c r="Q21" s="25"/>
      <c r="R21" s="25"/>
      <c r="S21" s="25"/>
      <c r="T21" s="25"/>
      <c r="U21" s="25"/>
      <c r="V21" s="26"/>
      <c r="W21" s="25"/>
      <c r="X21" s="25"/>
      <c r="Y21" s="22">
        <v>2</v>
      </c>
      <c r="Z21" s="25"/>
      <c r="AA21" s="25"/>
      <c r="AB21" s="25"/>
      <c r="AC21" s="25"/>
      <c r="AD21" s="25"/>
      <c r="AE21" s="23">
        <f>SUM(M21:AD21)</f>
        <v>2</v>
      </c>
      <c r="AF21" s="27">
        <f>AE21*K21</f>
        <v>1260</v>
      </c>
      <c r="AG21" s="23">
        <f t="shared" si="0"/>
        <v>1050</v>
      </c>
      <c r="AH21" s="23">
        <v>1050</v>
      </c>
      <c r="AI21" s="23">
        <f t="shared" si="1"/>
        <v>1050</v>
      </c>
      <c r="AJ21" s="23">
        <f t="shared" si="2"/>
        <v>630</v>
      </c>
      <c r="AK21" s="23">
        <v>525</v>
      </c>
      <c r="AL21" s="23">
        <f t="shared" si="3"/>
        <v>525</v>
      </c>
      <c r="AM21" s="46"/>
      <c r="AN21" s="23"/>
      <c r="AO21" s="23"/>
      <c r="AP21" s="23"/>
    </row>
    <row r="22" spans="1:43" ht="37.5" customHeight="1" x14ac:dyDescent="0.25">
      <c r="A22" s="19" t="s">
        <v>17</v>
      </c>
      <c r="B22" s="20">
        <v>46</v>
      </c>
      <c r="C22" s="20">
        <v>26</v>
      </c>
      <c r="D22" s="20">
        <v>21</v>
      </c>
      <c r="E22" s="52" t="s">
        <v>78</v>
      </c>
      <c r="F22" s="52" t="s">
        <v>78</v>
      </c>
      <c r="G22" s="52" t="s">
        <v>78</v>
      </c>
      <c r="H22" s="52" t="s">
        <v>79</v>
      </c>
      <c r="I22" s="52" t="s">
        <v>79</v>
      </c>
      <c r="J22" s="22" t="s">
        <v>44</v>
      </c>
      <c r="K22" s="23">
        <v>700</v>
      </c>
      <c r="L22" s="24">
        <f>K22*R22</f>
        <v>1400</v>
      </c>
      <c r="M22" s="25"/>
      <c r="N22" s="25"/>
      <c r="O22" s="25"/>
      <c r="P22" s="25"/>
      <c r="Q22" s="25"/>
      <c r="R22" s="22">
        <v>2</v>
      </c>
      <c r="S22" s="25"/>
      <c r="T22" s="25"/>
      <c r="U22" s="25"/>
      <c r="V22" s="26"/>
      <c r="W22" s="25"/>
      <c r="X22" s="25"/>
      <c r="Y22" s="25"/>
      <c r="Z22" s="25"/>
      <c r="AA22" s="25"/>
      <c r="AB22" s="25"/>
      <c r="AC22" s="25"/>
      <c r="AD22" s="25"/>
      <c r="AE22" s="23">
        <f>SUM(M22:AD22)</f>
        <v>2</v>
      </c>
      <c r="AF22" s="27">
        <f>AE22*K22</f>
        <v>1400</v>
      </c>
      <c r="AG22" s="23">
        <f t="shared" si="0"/>
        <v>1166.6666666666667</v>
      </c>
      <c r="AH22" s="23">
        <v>1166.67</v>
      </c>
      <c r="AI22" s="23">
        <f t="shared" si="1"/>
        <v>1166.6666666666667</v>
      </c>
      <c r="AJ22" s="23">
        <f t="shared" si="2"/>
        <v>700</v>
      </c>
      <c r="AK22" s="23">
        <v>583.33333333333337</v>
      </c>
      <c r="AL22" s="23">
        <f t="shared" si="3"/>
        <v>583.33333333333337</v>
      </c>
      <c r="AM22" s="46"/>
      <c r="AN22" s="23"/>
      <c r="AO22" s="23"/>
      <c r="AP22" s="23"/>
    </row>
    <row r="23" spans="1:43" ht="37.5" customHeight="1" x14ac:dyDescent="0.25">
      <c r="A23" s="19"/>
      <c r="B23" s="20"/>
      <c r="C23" s="20">
        <v>29</v>
      </c>
      <c r="D23" s="20">
        <v>22</v>
      </c>
      <c r="E23" s="52" t="s">
        <v>80</v>
      </c>
      <c r="F23" s="52" t="s">
        <v>80</v>
      </c>
      <c r="G23" s="52" t="s">
        <v>80</v>
      </c>
      <c r="H23" s="52" t="s">
        <v>81</v>
      </c>
      <c r="I23" s="52" t="s">
        <v>81</v>
      </c>
      <c r="J23" s="22" t="s">
        <v>44</v>
      </c>
      <c r="K23" s="23">
        <v>1000</v>
      </c>
      <c r="L23" s="24">
        <v>5000</v>
      </c>
      <c r="M23" s="25"/>
      <c r="N23" s="25"/>
      <c r="O23" s="25"/>
      <c r="P23" s="25"/>
      <c r="Q23" s="25"/>
      <c r="R23" s="22">
        <v>5</v>
      </c>
      <c r="S23" s="25"/>
      <c r="T23" s="25"/>
      <c r="U23" s="25"/>
      <c r="V23" s="26"/>
      <c r="W23" s="25"/>
      <c r="X23" s="25"/>
      <c r="Y23" s="25"/>
      <c r="Z23" s="25"/>
      <c r="AA23" s="25"/>
      <c r="AB23" s="25"/>
      <c r="AC23" s="25"/>
      <c r="AD23" s="25"/>
      <c r="AE23" s="23">
        <v>5</v>
      </c>
      <c r="AF23" s="27">
        <v>5000</v>
      </c>
      <c r="AG23" s="23">
        <v>4166.666666666667</v>
      </c>
      <c r="AH23" s="23">
        <v>4166.67</v>
      </c>
      <c r="AI23" s="38">
        <f t="shared" si="1"/>
        <v>7458.3333333333339</v>
      </c>
      <c r="AJ23" s="23">
        <f t="shared" si="2"/>
        <v>1000</v>
      </c>
      <c r="AK23" s="38">
        <v>1491.6666666666667</v>
      </c>
      <c r="AL23" s="23">
        <f t="shared" si="3"/>
        <v>833.33333333333337</v>
      </c>
      <c r="AM23" s="46"/>
      <c r="AN23" s="40">
        <f>AVERAGE(AL23,AO23)</f>
        <v>1491.6666666666667</v>
      </c>
      <c r="AO23" s="23">
        <v>2150</v>
      </c>
      <c r="AP23" s="36">
        <f>AO23/1.29</f>
        <v>1666.6666666666665</v>
      </c>
    </row>
    <row r="24" spans="1:43" ht="37.5" customHeight="1" x14ac:dyDescent="0.25">
      <c r="A24" s="19" t="s">
        <v>20</v>
      </c>
      <c r="B24" s="53">
        <v>8</v>
      </c>
      <c r="C24" s="20">
        <v>30</v>
      </c>
      <c r="D24" s="20">
        <v>23</v>
      </c>
      <c r="E24" s="54" t="s">
        <v>82</v>
      </c>
      <c r="F24" s="54" t="s">
        <v>82</v>
      </c>
      <c r="G24" s="54" t="s">
        <v>82</v>
      </c>
      <c r="H24" s="54" t="s">
        <v>83</v>
      </c>
      <c r="I24" s="54" t="s">
        <v>83</v>
      </c>
      <c r="J24" s="55" t="s">
        <v>84</v>
      </c>
      <c r="K24" s="55">
        <v>1300</v>
      </c>
      <c r="L24" s="56">
        <v>13000</v>
      </c>
      <c r="M24" s="25"/>
      <c r="N24" s="25"/>
      <c r="O24" s="25"/>
      <c r="P24" s="25"/>
      <c r="Q24" s="25"/>
      <c r="R24" s="25"/>
      <c r="S24" s="25"/>
      <c r="T24" s="25"/>
      <c r="U24" s="55">
        <v>10</v>
      </c>
      <c r="V24" s="26"/>
      <c r="W24" s="25"/>
      <c r="X24" s="25"/>
      <c r="Y24" s="25"/>
      <c r="Z24" s="25"/>
      <c r="AA24" s="25"/>
      <c r="AB24" s="25"/>
      <c r="AC24" s="25"/>
      <c r="AD24" s="25"/>
      <c r="AE24" s="23">
        <f>SUM(M24:AD24)</f>
        <v>10</v>
      </c>
      <c r="AF24" s="27">
        <f>AE24*K24</f>
        <v>13000</v>
      </c>
      <c r="AG24" s="23">
        <f t="shared" si="0"/>
        <v>10833.333333333334</v>
      </c>
      <c r="AH24" s="23">
        <v>10833.34</v>
      </c>
      <c r="AI24" s="23">
        <f t="shared" si="1"/>
        <v>10833.333333333336</v>
      </c>
      <c r="AJ24" s="23">
        <f t="shared" si="2"/>
        <v>1300</v>
      </c>
      <c r="AK24" s="23">
        <v>1083.3333333333335</v>
      </c>
      <c r="AL24" s="23">
        <f t="shared" si="3"/>
        <v>1083.3333333333335</v>
      </c>
      <c r="AM24" s="23"/>
      <c r="AN24" s="23"/>
      <c r="AO24" s="23"/>
      <c r="AP24" s="23"/>
    </row>
    <row r="25" spans="1:43" ht="37.5" customHeight="1" x14ac:dyDescent="0.25">
      <c r="A25" s="19" t="s">
        <v>20</v>
      </c>
      <c r="B25" s="53">
        <v>7</v>
      </c>
      <c r="C25" s="20">
        <v>31</v>
      </c>
      <c r="D25" s="20">
        <v>24</v>
      </c>
      <c r="E25" s="54" t="s">
        <v>85</v>
      </c>
      <c r="F25" s="54" t="s">
        <v>85</v>
      </c>
      <c r="G25" s="54" t="s">
        <v>85</v>
      </c>
      <c r="H25" s="54" t="s">
        <v>86</v>
      </c>
      <c r="I25" s="54" t="s">
        <v>86</v>
      </c>
      <c r="J25" s="55" t="s">
        <v>84</v>
      </c>
      <c r="K25" s="55">
        <v>1300</v>
      </c>
      <c r="L25" s="56">
        <v>13000</v>
      </c>
      <c r="M25" s="25"/>
      <c r="N25" s="25"/>
      <c r="O25" s="25"/>
      <c r="P25" s="25"/>
      <c r="Q25" s="25"/>
      <c r="R25" s="25"/>
      <c r="S25" s="25"/>
      <c r="T25" s="25"/>
      <c r="U25" s="55">
        <v>10</v>
      </c>
      <c r="V25" s="26"/>
      <c r="W25" s="25"/>
      <c r="X25" s="25"/>
      <c r="Y25" s="25"/>
      <c r="Z25" s="25"/>
      <c r="AA25" s="25"/>
      <c r="AB25" s="25"/>
      <c r="AC25" s="25"/>
      <c r="AD25" s="25"/>
      <c r="AE25" s="23">
        <f>SUM(M25:AD25)</f>
        <v>10</v>
      </c>
      <c r="AF25" s="27">
        <f>AE25*K25</f>
        <v>13000</v>
      </c>
      <c r="AG25" s="23">
        <f t="shared" si="0"/>
        <v>10833.333333333334</v>
      </c>
      <c r="AH25" s="23">
        <v>10833.34</v>
      </c>
      <c r="AI25" s="23">
        <f t="shared" si="1"/>
        <v>10833.333333333336</v>
      </c>
      <c r="AJ25" s="23">
        <f t="shared" si="2"/>
        <v>1300</v>
      </c>
      <c r="AK25" s="23">
        <v>1083.3333333333335</v>
      </c>
      <c r="AL25" s="23">
        <f t="shared" si="3"/>
        <v>1083.3333333333335</v>
      </c>
      <c r="AM25" s="23"/>
      <c r="AN25" s="23"/>
      <c r="AO25" s="23"/>
      <c r="AP25" s="23"/>
    </row>
    <row r="26" spans="1:43" ht="37.5" customHeight="1" x14ac:dyDescent="0.25">
      <c r="A26" s="19" t="s">
        <v>20</v>
      </c>
      <c r="B26" s="53">
        <v>6</v>
      </c>
      <c r="C26" s="20">
        <v>32</v>
      </c>
      <c r="D26" s="20">
        <v>25</v>
      </c>
      <c r="E26" s="54" t="s">
        <v>87</v>
      </c>
      <c r="F26" s="54" t="s">
        <v>87</v>
      </c>
      <c r="G26" s="54" t="s">
        <v>87</v>
      </c>
      <c r="H26" s="54" t="s">
        <v>88</v>
      </c>
      <c r="I26" s="54" t="s">
        <v>88</v>
      </c>
      <c r="J26" s="55" t="s">
        <v>84</v>
      </c>
      <c r="K26" s="55">
        <v>1300</v>
      </c>
      <c r="L26" s="56">
        <v>13000</v>
      </c>
      <c r="M26" s="25"/>
      <c r="N26" s="25"/>
      <c r="O26" s="25"/>
      <c r="P26" s="25"/>
      <c r="Q26" s="25"/>
      <c r="R26" s="25"/>
      <c r="S26" s="25"/>
      <c r="T26" s="25"/>
      <c r="U26" s="55">
        <v>10</v>
      </c>
      <c r="V26" s="26"/>
      <c r="W26" s="25"/>
      <c r="X26" s="25"/>
      <c r="Y26" s="25"/>
      <c r="Z26" s="25"/>
      <c r="AA26" s="25"/>
      <c r="AB26" s="25"/>
      <c r="AC26" s="25"/>
      <c r="AD26" s="25"/>
      <c r="AE26" s="23">
        <f>SUM(M26:AD26)</f>
        <v>10</v>
      </c>
      <c r="AF26" s="27">
        <f>AE26*K26</f>
        <v>13000</v>
      </c>
      <c r="AG26" s="23">
        <f t="shared" si="0"/>
        <v>10833.333333333334</v>
      </c>
      <c r="AH26" s="23">
        <v>10833.34</v>
      </c>
      <c r="AI26" s="23">
        <f t="shared" si="1"/>
        <v>10833.333333333336</v>
      </c>
      <c r="AJ26" s="23">
        <f t="shared" si="2"/>
        <v>1300</v>
      </c>
      <c r="AK26" s="23">
        <v>1083.3333333333335</v>
      </c>
      <c r="AL26" s="23">
        <f t="shared" si="3"/>
        <v>1083.3333333333335</v>
      </c>
      <c r="AM26" s="23"/>
      <c r="AN26" s="23"/>
      <c r="AO26" s="23"/>
      <c r="AP26" s="23"/>
    </row>
    <row r="27" spans="1:43" ht="37.5" customHeight="1" x14ac:dyDescent="0.25">
      <c r="A27" s="19" t="s">
        <v>22</v>
      </c>
      <c r="B27" s="35">
        <v>17</v>
      </c>
      <c r="C27" s="20">
        <v>33</v>
      </c>
      <c r="D27" s="20">
        <v>26</v>
      </c>
      <c r="E27" s="57" t="s">
        <v>89</v>
      </c>
      <c r="F27" s="57" t="s">
        <v>89</v>
      </c>
      <c r="G27" s="57" t="s">
        <v>89</v>
      </c>
      <c r="H27" s="57" t="s">
        <v>90</v>
      </c>
      <c r="I27" s="57" t="s">
        <v>90</v>
      </c>
      <c r="J27" s="22" t="s">
        <v>44</v>
      </c>
      <c r="K27" s="23">
        <v>700</v>
      </c>
      <c r="L27" s="35">
        <v>4200</v>
      </c>
      <c r="M27" s="25"/>
      <c r="N27" s="25"/>
      <c r="O27" s="25"/>
      <c r="P27" s="25"/>
      <c r="Q27" s="25"/>
      <c r="R27" s="25"/>
      <c r="S27" s="25"/>
      <c r="T27" s="25"/>
      <c r="U27" s="25"/>
      <c r="V27" s="26"/>
      <c r="W27" s="58">
        <v>6</v>
      </c>
      <c r="X27" s="25"/>
      <c r="Y27" s="25"/>
      <c r="Z27" s="25"/>
      <c r="AA27" s="25"/>
      <c r="AB27" s="25"/>
      <c r="AC27" s="25"/>
      <c r="AD27" s="25"/>
      <c r="AE27" s="23">
        <f>SUM(M27:AD27)</f>
        <v>6</v>
      </c>
      <c r="AF27" s="27">
        <f>AE27*K27</f>
        <v>4200</v>
      </c>
      <c r="AG27" s="23">
        <f t="shared" si="0"/>
        <v>3500</v>
      </c>
      <c r="AH27" s="23">
        <v>3500</v>
      </c>
      <c r="AI27" s="23">
        <f t="shared" si="1"/>
        <v>3500</v>
      </c>
      <c r="AJ27" s="23">
        <f t="shared" si="2"/>
        <v>700</v>
      </c>
      <c r="AK27" s="23">
        <v>583.33333333333337</v>
      </c>
      <c r="AL27" s="23">
        <f t="shared" si="3"/>
        <v>583.33333333333337</v>
      </c>
      <c r="AM27" s="23"/>
      <c r="AN27" s="23"/>
      <c r="AO27" s="23"/>
      <c r="AP27" s="23"/>
    </row>
    <row r="28" spans="1:43" ht="37.5" customHeight="1" x14ac:dyDescent="0.25">
      <c r="A28" s="19" t="s">
        <v>25</v>
      </c>
      <c r="B28" s="29">
        <v>3</v>
      </c>
      <c r="C28" s="20">
        <v>34</v>
      </c>
      <c r="D28" s="20">
        <v>27</v>
      </c>
      <c r="E28" s="30" t="s">
        <v>91</v>
      </c>
      <c r="F28" s="30" t="s">
        <v>91</v>
      </c>
      <c r="G28" s="30" t="s">
        <v>91</v>
      </c>
      <c r="H28" s="30" t="s">
        <v>91</v>
      </c>
      <c r="I28" s="30" t="s">
        <v>91</v>
      </c>
      <c r="J28" s="22" t="s">
        <v>44</v>
      </c>
      <c r="K28" s="32">
        <v>300</v>
      </c>
      <c r="L28" s="32">
        <v>1500</v>
      </c>
      <c r="M28" s="25"/>
      <c r="N28" s="25"/>
      <c r="O28" s="25"/>
      <c r="P28" s="25"/>
      <c r="Q28" s="25"/>
      <c r="R28" s="25"/>
      <c r="S28" s="25"/>
      <c r="T28" s="25"/>
      <c r="U28" s="25"/>
      <c r="V28" s="26"/>
      <c r="W28" s="25"/>
      <c r="X28" s="25"/>
      <c r="Y28" s="25"/>
      <c r="Z28" s="33">
        <v>5</v>
      </c>
      <c r="AA28" s="25"/>
      <c r="AB28" s="25"/>
      <c r="AC28" s="25"/>
      <c r="AD28" s="25"/>
      <c r="AE28" s="23">
        <f>SUM(M28:AD28)</f>
        <v>5</v>
      </c>
      <c r="AF28" s="27">
        <f>AE28*K28</f>
        <v>1500</v>
      </c>
      <c r="AG28" s="23">
        <f t="shared" si="0"/>
        <v>1250</v>
      </c>
      <c r="AH28" s="23">
        <v>1250</v>
      </c>
      <c r="AI28" s="23">
        <f t="shared" si="1"/>
        <v>1250</v>
      </c>
      <c r="AJ28" s="23">
        <f t="shared" si="2"/>
        <v>300</v>
      </c>
      <c r="AK28" s="23">
        <v>250</v>
      </c>
      <c r="AL28" s="23">
        <f t="shared" si="3"/>
        <v>250</v>
      </c>
      <c r="AM28" s="23"/>
      <c r="AN28" s="23"/>
      <c r="AO28" s="23"/>
      <c r="AP28" s="23"/>
    </row>
    <row r="29" spans="1:43" ht="37.5" customHeight="1" x14ac:dyDescent="0.25">
      <c r="A29" s="19" t="s">
        <v>19</v>
      </c>
      <c r="B29" s="35">
        <v>5</v>
      </c>
      <c r="C29" s="20">
        <v>35</v>
      </c>
      <c r="D29" s="20">
        <v>28</v>
      </c>
      <c r="E29" s="48" t="s">
        <v>92</v>
      </c>
      <c r="F29" s="48" t="s">
        <v>92</v>
      </c>
      <c r="G29" s="48" t="s">
        <v>92</v>
      </c>
      <c r="H29" s="48" t="s">
        <v>92</v>
      </c>
      <c r="I29" s="48" t="s">
        <v>92</v>
      </c>
      <c r="J29" s="59" t="s">
        <v>93</v>
      </c>
      <c r="K29" s="23">
        <v>1.5</v>
      </c>
      <c r="L29" s="60">
        <v>5250</v>
      </c>
      <c r="M29" s="25"/>
      <c r="N29" s="25"/>
      <c r="O29" s="25"/>
      <c r="P29" s="25"/>
      <c r="Q29" s="25"/>
      <c r="R29" s="25"/>
      <c r="S29" s="25"/>
      <c r="T29" s="59">
        <v>3500</v>
      </c>
      <c r="U29" s="25"/>
      <c r="V29" s="26"/>
      <c r="W29" s="25"/>
      <c r="X29" s="25"/>
      <c r="Y29" s="25"/>
      <c r="Z29" s="25"/>
      <c r="AA29" s="25"/>
      <c r="AB29" s="25"/>
      <c r="AC29" s="25"/>
      <c r="AD29" s="25"/>
      <c r="AE29" s="23">
        <f>SUM(M29:AD29)</f>
        <v>3500</v>
      </c>
      <c r="AF29" s="27">
        <f>AE29*K29</f>
        <v>5250</v>
      </c>
      <c r="AG29" s="23">
        <f t="shared" si="0"/>
        <v>4375</v>
      </c>
      <c r="AH29" s="23">
        <v>4375</v>
      </c>
      <c r="AI29" s="38">
        <f t="shared" si="1"/>
        <v>14629.999999999998</v>
      </c>
      <c r="AJ29" s="23">
        <f t="shared" si="2"/>
        <v>1.5</v>
      </c>
      <c r="AK29" s="38">
        <v>4.18</v>
      </c>
      <c r="AL29" s="23">
        <f t="shared" si="3"/>
        <v>1.25</v>
      </c>
      <c r="AM29" s="23" t="s">
        <v>41</v>
      </c>
      <c r="AN29" s="23">
        <f>AVERAGE(AL29,AO29)</f>
        <v>3.3250000000000002</v>
      </c>
      <c r="AO29" s="23">
        <v>5.4</v>
      </c>
      <c r="AP29" s="40">
        <f>AO29/1.29</f>
        <v>4.1860465116279073</v>
      </c>
      <c r="AQ29" s="28" t="s">
        <v>94</v>
      </c>
    </row>
    <row r="30" spans="1:43" ht="37.5" customHeight="1" x14ac:dyDescent="0.25">
      <c r="A30" s="19" t="s">
        <v>19</v>
      </c>
      <c r="B30" s="41">
        <v>13</v>
      </c>
      <c r="C30" s="20">
        <v>36</v>
      </c>
      <c r="D30" s="20">
        <v>29</v>
      </c>
      <c r="E30" s="42" t="s">
        <v>95</v>
      </c>
      <c r="F30" s="42" t="s">
        <v>95</v>
      </c>
      <c r="G30" s="42" t="s">
        <v>95</v>
      </c>
      <c r="H30" s="43" t="s">
        <v>96</v>
      </c>
      <c r="I30" s="43" t="s">
        <v>96</v>
      </c>
      <c r="J30" s="22" t="s">
        <v>44</v>
      </c>
      <c r="K30" s="44">
        <v>70</v>
      </c>
      <c r="L30" s="45">
        <v>3500</v>
      </c>
      <c r="M30" s="25"/>
      <c r="N30" s="25"/>
      <c r="O30" s="25"/>
      <c r="P30" s="25"/>
      <c r="Q30" s="25"/>
      <c r="R30" s="25"/>
      <c r="S30" s="25"/>
      <c r="T30" s="44">
        <v>50</v>
      </c>
      <c r="U30" s="25"/>
      <c r="V30" s="26"/>
      <c r="W30" s="25"/>
      <c r="X30" s="25"/>
      <c r="Y30" s="25"/>
      <c r="Z30" s="25"/>
      <c r="AA30" s="25"/>
      <c r="AB30" s="25"/>
      <c r="AC30" s="25"/>
      <c r="AD30" s="25"/>
      <c r="AE30" s="23">
        <f>SUM(M30:AD30)</f>
        <v>50</v>
      </c>
      <c r="AF30" s="27">
        <f>AE30*K30</f>
        <v>3500</v>
      </c>
      <c r="AG30" s="23">
        <f t="shared" si="0"/>
        <v>2916.666666666667</v>
      </c>
      <c r="AH30" s="23">
        <v>2916.67</v>
      </c>
      <c r="AI30" s="23">
        <f t="shared" si="1"/>
        <v>2916.666666666667</v>
      </c>
      <c r="AJ30" s="23">
        <f t="shared" si="2"/>
        <v>70</v>
      </c>
      <c r="AK30" s="23">
        <v>58.333333333333343</v>
      </c>
      <c r="AL30" s="23">
        <f t="shared" si="3"/>
        <v>58.333333333333343</v>
      </c>
      <c r="AM30" s="23"/>
      <c r="AN30" s="23"/>
      <c r="AO30" s="23"/>
      <c r="AP30" s="23"/>
    </row>
    <row r="31" spans="1:43" ht="37.5" customHeight="1" x14ac:dyDescent="0.25">
      <c r="A31" s="19" t="s">
        <v>15</v>
      </c>
      <c r="B31" s="20">
        <v>23</v>
      </c>
      <c r="C31" s="20">
        <v>38</v>
      </c>
      <c r="D31" s="20">
        <v>30</v>
      </c>
      <c r="E31" s="21" t="s">
        <v>97</v>
      </c>
      <c r="F31" s="21" t="s">
        <v>97</v>
      </c>
      <c r="G31" s="21" t="s">
        <v>97</v>
      </c>
      <c r="H31" s="21" t="s">
        <v>98</v>
      </c>
      <c r="I31" s="21" t="s">
        <v>98</v>
      </c>
      <c r="J31" s="22" t="s">
        <v>44</v>
      </c>
      <c r="K31" s="23">
        <v>1200</v>
      </c>
      <c r="L31" s="24">
        <v>12000</v>
      </c>
      <c r="M31" s="25"/>
      <c r="N31" s="25"/>
      <c r="O31" s="25"/>
      <c r="P31" s="22">
        <v>10</v>
      </c>
      <c r="Q31" s="25"/>
      <c r="R31" s="25"/>
      <c r="S31" s="25"/>
      <c r="T31" s="25"/>
      <c r="U31" s="25"/>
      <c r="V31" s="26"/>
      <c r="W31" s="25"/>
      <c r="X31" s="25"/>
      <c r="Y31" s="25"/>
      <c r="Z31" s="25"/>
      <c r="AA31" s="25"/>
      <c r="AB31" s="25"/>
      <c r="AC31" s="25"/>
      <c r="AD31" s="25"/>
      <c r="AE31" s="23">
        <f>SUM(M31:AD31)</f>
        <v>10</v>
      </c>
      <c r="AF31" s="27">
        <f>AE31*K31</f>
        <v>12000</v>
      </c>
      <c r="AG31" s="23">
        <f t="shared" si="0"/>
        <v>10000</v>
      </c>
      <c r="AH31" s="23">
        <v>10000</v>
      </c>
      <c r="AI31" s="23">
        <f t="shared" si="1"/>
        <v>10000</v>
      </c>
      <c r="AJ31" s="23">
        <f t="shared" si="2"/>
        <v>1200</v>
      </c>
      <c r="AK31" s="23">
        <v>1000</v>
      </c>
      <c r="AL31" s="23">
        <f t="shared" si="3"/>
        <v>1000</v>
      </c>
      <c r="AM31" s="23"/>
      <c r="AN31" s="23"/>
      <c r="AO31" s="23"/>
      <c r="AP31" s="23"/>
    </row>
    <row r="32" spans="1:43" ht="37.5" customHeight="1" x14ac:dyDescent="0.25">
      <c r="A32" s="19" t="s">
        <v>15</v>
      </c>
      <c r="B32" s="20">
        <v>11</v>
      </c>
      <c r="C32" s="20">
        <v>48</v>
      </c>
      <c r="D32" s="20">
        <v>31</v>
      </c>
      <c r="E32" s="21" t="s">
        <v>99</v>
      </c>
      <c r="F32" s="21" t="s">
        <v>99</v>
      </c>
      <c r="G32" s="21" t="s">
        <v>99</v>
      </c>
      <c r="H32" s="21" t="s">
        <v>100</v>
      </c>
      <c r="I32" s="21" t="s">
        <v>100</v>
      </c>
      <c r="J32" s="22" t="s">
        <v>44</v>
      </c>
      <c r="K32" s="23">
        <v>2500</v>
      </c>
      <c r="L32" s="24">
        <f>K32*P32</f>
        <v>25000</v>
      </c>
      <c r="M32" s="25"/>
      <c r="N32" s="25"/>
      <c r="O32" s="25"/>
      <c r="P32" s="22">
        <v>10</v>
      </c>
      <c r="Q32" s="25"/>
      <c r="R32" s="25"/>
      <c r="S32" s="25"/>
      <c r="T32" s="25"/>
      <c r="U32" s="25"/>
      <c r="V32" s="26"/>
      <c r="W32" s="25"/>
      <c r="X32" s="25"/>
      <c r="Y32" s="25"/>
      <c r="Z32" s="25"/>
      <c r="AA32" s="25"/>
      <c r="AB32" s="25"/>
      <c r="AC32" s="25"/>
      <c r="AD32" s="25"/>
      <c r="AE32" s="23">
        <f>SUM(M32:AD32)</f>
        <v>10</v>
      </c>
      <c r="AF32" s="27">
        <f>AE32*K32</f>
        <v>25000</v>
      </c>
      <c r="AG32" s="23">
        <f t="shared" si="0"/>
        <v>20833.333333333336</v>
      </c>
      <c r="AH32" s="23">
        <v>20833.34</v>
      </c>
      <c r="AI32" s="23">
        <f t="shared" si="1"/>
        <v>20833.333333333336</v>
      </c>
      <c r="AJ32" s="23">
        <f t="shared" si="2"/>
        <v>2500</v>
      </c>
      <c r="AK32" s="23">
        <v>2083.3333333333335</v>
      </c>
      <c r="AL32" s="23">
        <f t="shared" si="3"/>
        <v>2083.3333333333335</v>
      </c>
      <c r="AM32" s="23"/>
      <c r="AN32" s="23"/>
      <c r="AO32" s="23"/>
      <c r="AP32" s="23"/>
    </row>
    <row r="33" spans="1:43" ht="37.5" customHeight="1" x14ac:dyDescent="0.25">
      <c r="A33" s="19" t="s">
        <v>17</v>
      </c>
      <c r="B33" s="20">
        <v>24</v>
      </c>
      <c r="C33" s="20">
        <v>55</v>
      </c>
      <c r="D33" s="20">
        <v>32</v>
      </c>
      <c r="E33" s="42" t="s">
        <v>101</v>
      </c>
      <c r="F33" s="42" t="s">
        <v>101</v>
      </c>
      <c r="G33" s="42" t="s">
        <v>101</v>
      </c>
      <c r="H33" s="42" t="s">
        <v>102</v>
      </c>
      <c r="I33" s="42" t="s">
        <v>102</v>
      </c>
      <c r="J33" s="22" t="s">
        <v>44</v>
      </c>
      <c r="K33" s="23">
        <v>5</v>
      </c>
      <c r="L33" s="24">
        <f>K33*R33</f>
        <v>150</v>
      </c>
      <c r="M33" s="25"/>
      <c r="N33" s="25"/>
      <c r="O33" s="25"/>
      <c r="P33" s="25"/>
      <c r="Q33" s="25"/>
      <c r="R33" s="22">
        <v>30</v>
      </c>
      <c r="S33" s="25"/>
      <c r="T33" s="25"/>
      <c r="U33" s="25"/>
      <c r="V33" s="26"/>
      <c r="W33" s="25"/>
      <c r="X33" s="25"/>
      <c r="Y33" s="25"/>
      <c r="Z33" s="25"/>
      <c r="AA33" s="25"/>
      <c r="AB33" s="25"/>
      <c r="AC33" s="25"/>
      <c r="AD33" s="25"/>
      <c r="AE33" s="23">
        <f>SUM(M33:AD33)</f>
        <v>30</v>
      </c>
      <c r="AF33" s="27">
        <f>AE33*K33</f>
        <v>150</v>
      </c>
      <c r="AG33" s="23">
        <f t="shared" si="0"/>
        <v>125</v>
      </c>
      <c r="AH33" s="23">
        <v>125</v>
      </c>
      <c r="AI33" s="23">
        <f t="shared" si="1"/>
        <v>125.00000000000001</v>
      </c>
      <c r="AJ33" s="23">
        <f t="shared" si="2"/>
        <v>5</v>
      </c>
      <c r="AK33" s="23">
        <v>4.166666666666667</v>
      </c>
      <c r="AL33" s="23">
        <f t="shared" si="3"/>
        <v>4.166666666666667</v>
      </c>
      <c r="AM33" s="23"/>
      <c r="AN33" s="23"/>
      <c r="AO33" s="23"/>
      <c r="AP33" s="23"/>
    </row>
    <row r="34" spans="1:43" ht="37.5" customHeight="1" x14ac:dyDescent="0.25">
      <c r="A34" s="19" t="s">
        <v>17</v>
      </c>
      <c r="B34" s="20">
        <v>4</v>
      </c>
      <c r="C34" s="20">
        <v>57</v>
      </c>
      <c r="D34" s="20">
        <v>33</v>
      </c>
      <c r="E34" s="42" t="s">
        <v>103</v>
      </c>
      <c r="F34" s="42" t="s">
        <v>103</v>
      </c>
      <c r="G34" s="42" t="s">
        <v>103</v>
      </c>
      <c r="H34" s="47" t="s">
        <v>104</v>
      </c>
      <c r="I34" s="47" t="s">
        <v>104</v>
      </c>
      <c r="J34" s="22" t="s">
        <v>44</v>
      </c>
      <c r="K34" s="23">
        <v>50</v>
      </c>
      <c r="L34" s="24">
        <f>K34*R34</f>
        <v>1000</v>
      </c>
      <c r="M34" s="25"/>
      <c r="N34" s="25"/>
      <c r="O34" s="25"/>
      <c r="P34" s="25"/>
      <c r="Q34" s="25"/>
      <c r="R34" s="22">
        <v>20</v>
      </c>
      <c r="S34" s="25"/>
      <c r="T34" s="25"/>
      <c r="U34" s="25"/>
      <c r="V34" s="26"/>
      <c r="W34" s="25"/>
      <c r="X34" s="25"/>
      <c r="Y34" s="25"/>
      <c r="Z34" s="25"/>
      <c r="AA34" s="25"/>
      <c r="AB34" s="25"/>
      <c r="AC34" s="25"/>
      <c r="AD34" s="25"/>
      <c r="AE34" s="23">
        <f>SUM(M34:AD34)</f>
        <v>20</v>
      </c>
      <c r="AF34" s="27">
        <f>AE34*K34</f>
        <v>1000</v>
      </c>
      <c r="AG34" s="23">
        <f t="shared" si="0"/>
        <v>833.33333333333337</v>
      </c>
      <c r="AH34" s="23">
        <v>833.34</v>
      </c>
      <c r="AI34" s="38">
        <f t="shared" si="1"/>
        <v>5266.6666666666661</v>
      </c>
      <c r="AJ34" s="23">
        <f t="shared" si="2"/>
        <v>50</v>
      </c>
      <c r="AK34" s="23">
        <v>263.33333333333331</v>
      </c>
      <c r="AL34" s="23">
        <f t="shared" si="3"/>
        <v>41.666666666666671</v>
      </c>
      <c r="AM34" s="23"/>
      <c r="AN34" s="40">
        <f>AVERAGE(AL34,AO34)</f>
        <v>263.33333333333331</v>
      </c>
      <c r="AO34" s="23">
        <v>485</v>
      </c>
      <c r="AP34" s="23">
        <f>AO34/1.29</f>
        <v>375.96899224806202</v>
      </c>
      <c r="AQ34" s="28">
        <f>AN34*1.29</f>
        <v>339.7</v>
      </c>
    </row>
    <row r="35" spans="1:43" ht="37.5" customHeight="1" x14ac:dyDescent="0.25">
      <c r="A35" s="19"/>
      <c r="B35" s="41">
        <v>1</v>
      </c>
      <c r="C35" s="20">
        <v>59</v>
      </c>
      <c r="D35" s="20">
        <v>34</v>
      </c>
      <c r="E35" s="48" t="s">
        <v>105</v>
      </c>
      <c r="F35" s="48" t="s">
        <v>105</v>
      </c>
      <c r="G35" s="48" t="s">
        <v>105</v>
      </c>
      <c r="H35" s="48" t="s">
        <v>106</v>
      </c>
      <c r="I35" s="48" t="s">
        <v>106</v>
      </c>
      <c r="J35" s="22" t="s">
        <v>44</v>
      </c>
      <c r="K35" s="60" t="s">
        <v>107</v>
      </c>
      <c r="L35" s="61">
        <v>20000</v>
      </c>
      <c r="M35" s="25"/>
      <c r="N35" s="25"/>
      <c r="O35" s="25"/>
      <c r="P35" s="25"/>
      <c r="Q35" s="62">
        <v>200</v>
      </c>
      <c r="R35" s="25"/>
      <c r="S35" s="25"/>
      <c r="T35" s="25"/>
      <c r="U35" s="25"/>
      <c r="V35" s="26"/>
      <c r="W35" s="25"/>
      <c r="X35" s="25"/>
      <c r="Y35" s="25"/>
      <c r="Z35" s="25"/>
      <c r="AA35" s="25"/>
      <c r="AB35" s="25"/>
      <c r="AC35" s="25"/>
      <c r="AD35" s="25"/>
      <c r="AE35" s="23">
        <f>SUM(M35:AD35)</f>
        <v>200</v>
      </c>
      <c r="AF35" s="27">
        <f>AE35*K35</f>
        <v>20000</v>
      </c>
      <c r="AG35" s="23">
        <f t="shared" si="0"/>
        <v>16666.666666666668</v>
      </c>
      <c r="AH35" s="23">
        <v>16666.669999999998</v>
      </c>
      <c r="AI35" s="23">
        <f t="shared" si="1"/>
        <v>16666.666666666668</v>
      </c>
      <c r="AJ35" s="23">
        <f t="shared" si="2"/>
        <v>100</v>
      </c>
      <c r="AK35" s="23">
        <v>83.333333333333343</v>
      </c>
      <c r="AL35" s="23">
        <f t="shared" si="3"/>
        <v>83.333333333333343</v>
      </c>
      <c r="AM35" s="23"/>
      <c r="AN35" s="23"/>
      <c r="AO35" s="23"/>
      <c r="AP35" s="23"/>
    </row>
    <row r="36" spans="1:43" ht="37.5" customHeight="1" x14ac:dyDescent="0.25">
      <c r="A36" s="19" t="s">
        <v>16</v>
      </c>
      <c r="B36" s="41">
        <v>2</v>
      </c>
      <c r="C36" s="20">
        <v>60</v>
      </c>
      <c r="D36" s="20">
        <v>35</v>
      </c>
      <c r="E36" s="48" t="s">
        <v>108</v>
      </c>
      <c r="F36" s="48" t="s">
        <v>108</v>
      </c>
      <c r="G36" s="48" t="s">
        <v>108</v>
      </c>
      <c r="H36" s="48" t="s">
        <v>109</v>
      </c>
      <c r="I36" s="48" t="s">
        <v>109</v>
      </c>
      <c r="J36" s="22" t="s">
        <v>44</v>
      </c>
      <c r="K36" s="60">
        <v>240</v>
      </c>
      <c r="L36" s="61">
        <v>36000</v>
      </c>
      <c r="M36" s="25"/>
      <c r="N36" s="25"/>
      <c r="O36" s="25"/>
      <c r="P36" s="25"/>
      <c r="Q36" s="62">
        <v>150</v>
      </c>
      <c r="R36" s="25"/>
      <c r="S36" s="25"/>
      <c r="T36" s="25"/>
      <c r="U36" s="25"/>
      <c r="V36" s="26"/>
      <c r="W36" s="25"/>
      <c r="X36" s="25"/>
      <c r="Y36" s="25"/>
      <c r="Z36" s="25"/>
      <c r="AA36" s="25"/>
      <c r="AB36" s="25"/>
      <c r="AC36" s="25"/>
      <c r="AD36" s="25"/>
      <c r="AE36" s="23">
        <f>SUM(M36:AD36)</f>
        <v>150</v>
      </c>
      <c r="AF36" s="27">
        <f>AE36*K36</f>
        <v>36000</v>
      </c>
      <c r="AG36" s="23">
        <f t="shared" si="0"/>
        <v>30000</v>
      </c>
      <c r="AH36" s="23">
        <v>30000</v>
      </c>
      <c r="AI36" s="23">
        <f t="shared" si="1"/>
        <v>30000</v>
      </c>
      <c r="AJ36" s="23">
        <f t="shared" si="2"/>
        <v>240</v>
      </c>
      <c r="AK36" s="23">
        <v>200</v>
      </c>
      <c r="AL36" s="23">
        <f t="shared" si="3"/>
        <v>200</v>
      </c>
      <c r="AM36" s="23"/>
      <c r="AN36" s="23"/>
      <c r="AO36" s="23"/>
      <c r="AP36" s="23"/>
    </row>
    <row r="37" spans="1:43" ht="37.5" customHeight="1" x14ac:dyDescent="0.25">
      <c r="A37" s="19" t="s">
        <v>17</v>
      </c>
      <c r="B37" s="20">
        <v>39</v>
      </c>
      <c r="C37" s="20">
        <v>61</v>
      </c>
      <c r="D37" s="20">
        <v>36</v>
      </c>
      <c r="E37" s="52" t="s">
        <v>110</v>
      </c>
      <c r="F37" s="52" t="s">
        <v>110</v>
      </c>
      <c r="G37" s="52" t="s">
        <v>110</v>
      </c>
      <c r="H37" s="21" t="s">
        <v>111</v>
      </c>
      <c r="I37" s="21" t="s">
        <v>111</v>
      </c>
      <c r="J37" s="22" t="s">
        <v>44</v>
      </c>
      <c r="K37" s="23">
        <v>2500</v>
      </c>
      <c r="L37" s="24">
        <f>K37*R37</f>
        <v>7500</v>
      </c>
      <c r="M37" s="25"/>
      <c r="N37" s="25"/>
      <c r="O37" s="25"/>
      <c r="P37" s="25"/>
      <c r="Q37" s="25"/>
      <c r="R37" s="22">
        <v>3</v>
      </c>
      <c r="S37" s="25"/>
      <c r="T37" s="25"/>
      <c r="U37" s="25"/>
      <c r="V37" s="26"/>
      <c r="W37" s="25"/>
      <c r="X37" s="25"/>
      <c r="Y37" s="25"/>
      <c r="Z37" s="25"/>
      <c r="AA37" s="25"/>
      <c r="AB37" s="25"/>
      <c r="AC37" s="25"/>
      <c r="AD37" s="25"/>
      <c r="AE37" s="23">
        <f>SUM(M37:AD37)</f>
        <v>3</v>
      </c>
      <c r="AF37" s="27">
        <f>AE37*K37</f>
        <v>7500</v>
      </c>
      <c r="AG37" s="23">
        <f t="shared" si="0"/>
        <v>6250</v>
      </c>
      <c r="AH37" s="23">
        <v>6250</v>
      </c>
      <c r="AI37" s="23">
        <f t="shared" si="1"/>
        <v>6250</v>
      </c>
      <c r="AJ37" s="23">
        <f t="shared" si="2"/>
        <v>2500</v>
      </c>
      <c r="AK37" s="23">
        <v>2083.3333333333335</v>
      </c>
      <c r="AL37" s="23">
        <f t="shared" si="3"/>
        <v>2083.3333333333335</v>
      </c>
      <c r="AM37" s="23"/>
      <c r="AN37" s="23"/>
      <c r="AO37" s="23"/>
      <c r="AP37" s="23"/>
    </row>
    <row r="38" spans="1:43" ht="37.5" customHeight="1" x14ac:dyDescent="0.25">
      <c r="A38" s="19"/>
      <c r="B38" s="20"/>
      <c r="C38" s="20">
        <v>63</v>
      </c>
      <c r="D38" s="20">
        <v>37</v>
      </c>
      <c r="E38" s="52" t="s">
        <v>112</v>
      </c>
      <c r="F38" s="52" t="s">
        <v>113</v>
      </c>
      <c r="G38" s="52" t="s">
        <v>112</v>
      </c>
      <c r="H38" s="21" t="s">
        <v>114</v>
      </c>
      <c r="I38" s="21" t="s">
        <v>115</v>
      </c>
      <c r="J38" s="22" t="s">
        <v>44</v>
      </c>
      <c r="K38" s="23">
        <v>32.119999999999997</v>
      </c>
      <c r="L38" s="24">
        <v>321.2</v>
      </c>
      <c r="M38" s="25"/>
      <c r="N38" s="25"/>
      <c r="O38" s="25"/>
      <c r="P38" s="25"/>
      <c r="Q38" s="25"/>
      <c r="R38" s="22"/>
      <c r="S38" s="25"/>
      <c r="T38" s="25">
        <v>1250</v>
      </c>
      <c r="U38" s="25"/>
      <c r="V38" s="26"/>
      <c r="W38" s="25"/>
      <c r="X38" s="25"/>
      <c r="Y38" s="25"/>
      <c r="Z38" s="25"/>
      <c r="AA38" s="25"/>
      <c r="AB38" s="25"/>
      <c r="AC38" s="25"/>
      <c r="AD38" s="25"/>
      <c r="AE38" s="23">
        <v>1250</v>
      </c>
      <c r="AF38" s="27">
        <v>40150</v>
      </c>
      <c r="AG38" s="23">
        <v>33458.333333333336</v>
      </c>
      <c r="AH38" s="23">
        <v>33458.340000000004</v>
      </c>
      <c r="AI38" s="38">
        <f t="shared" si="1"/>
        <v>54229.166666666664</v>
      </c>
      <c r="AJ38" s="23">
        <f t="shared" si="2"/>
        <v>32.119999999999997</v>
      </c>
      <c r="AK38" s="38">
        <v>43.383333333333333</v>
      </c>
      <c r="AL38" s="23">
        <f t="shared" si="3"/>
        <v>26.766666666666669</v>
      </c>
      <c r="AM38" s="23"/>
      <c r="AN38" s="40">
        <f>AVERAGE(AL38,AO38)</f>
        <v>43.383333333333333</v>
      </c>
      <c r="AO38" s="23">
        <v>60</v>
      </c>
      <c r="AP38" s="23">
        <f>AO38/1.29</f>
        <v>46.511627906976742</v>
      </c>
    </row>
    <row r="39" spans="1:43" ht="37.5" customHeight="1" x14ac:dyDescent="0.25">
      <c r="A39" s="19" t="s">
        <v>22</v>
      </c>
      <c r="B39" s="35">
        <v>8</v>
      </c>
      <c r="C39" s="20">
        <v>68</v>
      </c>
      <c r="D39" s="20">
        <v>38</v>
      </c>
      <c r="E39" s="63" t="s">
        <v>116</v>
      </c>
      <c r="F39" s="63" t="s">
        <v>116</v>
      </c>
      <c r="G39" s="63" t="s">
        <v>116</v>
      </c>
      <c r="H39" s="63" t="s">
        <v>117</v>
      </c>
      <c r="I39" s="63" t="s">
        <v>117</v>
      </c>
      <c r="J39" s="22" t="s">
        <v>44</v>
      </c>
      <c r="K39" s="23">
        <v>95</v>
      </c>
      <c r="L39" s="35">
        <v>38000</v>
      </c>
      <c r="M39" s="25"/>
      <c r="N39" s="25"/>
      <c r="O39" s="25"/>
      <c r="P39" s="25"/>
      <c r="Q39" s="25"/>
      <c r="R39" s="25"/>
      <c r="S39" s="25"/>
      <c r="T39" s="25"/>
      <c r="U39" s="25"/>
      <c r="V39" s="26"/>
      <c r="W39" s="58">
        <v>400</v>
      </c>
      <c r="X39" s="25"/>
      <c r="Y39" s="25"/>
      <c r="Z39" s="25"/>
      <c r="AA39" s="25"/>
      <c r="AB39" s="25"/>
      <c r="AC39" s="25"/>
      <c r="AD39" s="25"/>
      <c r="AE39" s="23">
        <f>SUM(M39:AD39)</f>
        <v>400</v>
      </c>
      <c r="AF39" s="27">
        <f>AE39*K39</f>
        <v>38000</v>
      </c>
      <c r="AG39" s="23">
        <f t="shared" ref="AG39:AG84" si="4">AF39/1.2</f>
        <v>31666.666666666668</v>
      </c>
      <c r="AH39" s="23">
        <v>31666.67</v>
      </c>
      <c r="AI39" s="23">
        <f t="shared" si="1"/>
        <v>31666.666666666668</v>
      </c>
      <c r="AJ39" s="23">
        <f t="shared" si="2"/>
        <v>95</v>
      </c>
      <c r="AK39" s="23">
        <v>79.166666666666671</v>
      </c>
      <c r="AL39" s="23">
        <f t="shared" si="3"/>
        <v>79.166666666666671</v>
      </c>
      <c r="AM39" s="23"/>
      <c r="AN39" s="23"/>
      <c r="AO39" s="23"/>
      <c r="AP39" s="23"/>
    </row>
    <row r="40" spans="1:43" ht="37.5" customHeight="1" x14ac:dyDescent="0.25">
      <c r="A40" s="19" t="s">
        <v>22</v>
      </c>
      <c r="B40" s="35">
        <v>9</v>
      </c>
      <c r="C40" s="20">
        <v>69</v>
      </c>
      <c r="D40" s="20">
        <v>39</v>
      </c>
      <c r="E40" s="63" t="s">
        <v>118</v>
      </c>
      <c r="F40" s="63" t="s">
        <v>118</v>
      </c>
      <c r="G40" s="63" t="s">
        <v>118</v>
      </c>
      <c r="H40" s="63" t="s">
        <v>119</v>
      </c>
      <c r="I40" s="63" t="s">
        <v>119</v>
      </c>
      <c r="J40" s="22" t="s">
        <v>44</v>
      </c>
      <c r="K40" s="23">
        <v>95</v>
      </c>
      <c r="L40" s="35">
        <v>38000</v>
      </c>
      <c r="M40" s="25"/>
      <c r="N40" s="25"/>
      <c r="O40" s="25"/>
      <c r="P40" s="25"/>
      <c r="Q40" s="25"/>
      <c r="R40" s="25"/>
      <c r="S40" s="25"/>
      <c r="T40" s="25"/>
      <c r="U40" s="25"/>
      <c r="V40" s="26"/>
      <c r="W40" s="58">
        <v>400</v>
      </c>
      <c r="X40" s="25"/>
      <c r="Y40" s="25"/>
      <c r="Z40" s="25"/>
      <c r="AA40" s="25"/>
      <c r="AB40" s="25"/>
      <c r="AC40" s="25"/>
      <c r="AD40" s="25"/>
      <c r="AE40" s="23">
        <f>SUM(M40:AD40)</f>
        <v>400</v>
      </c>
      <c r="AF40" s="27">
        <f>AE40*K40</f>
        <v>38000</v>
      </c>
      <c r="AG40" s="23">
        <f t="shared" si="4"/>
        <v>31666.666666666668</v>
      </c>
      <c r="AH40" s="23">
        <v>31666.67</v>
      </c>
      <c r="AI40" s="23">
        <f t="shared" si="1"/>
        <v>31666.666666666668</v>
      </c>
      <c r="AJ40" s="23">
        <f t="shared" si="2"/>
        <v>95</v>
      </c>
      <c r="AK40" s="23">
        <v>79.166666666666671</v>
      </c>
      <c r="AL40" s="23">
        <f t="shared" si="3"/>
        <v>79.166666666666671</v>
      </c>
      <c r="AM40" s="23"/>
      <c r="AN40" s="23"/>
      <c r="AO40" s="23"/>
      <c r="AP40" s="23"/>
    </row>
    <row r="41" spans="1:43" ht="37.5" customHeight="1" x14ac:dyDescent="0.25">
      <c r="A41" s="19" t="s">
        <v>29</v>
      </c>
      <c r="B41" s="19" t="s">
        <v>120</v>
      </c>
      <c r="C41" s="20">
        <v>71</v>
      </c>
      <c r="D41" s="20">
        <v>40</v>
      </c>
      <c r="E41" s="64" t="s">
        <v>121</v>
      </c>
      <c r="F41" s="64" t="s">
        <v>121</v>
      </c>
      <c r="G41" s="64" t="s">
        <v>121</v>
      </c>
      <c r="H41" s="64" t="s">
        <v>122</v>
      </c>
      <c r="I41" s="64" t="s">
        <v>122</v>
      </c>
      <c r="J41" s="22" t="s">
        <v>44</v>
      </c>
      <c r="K41" s="46">
        <v>60</v>
      </c>
      <c r="L41" s="24" t="e">
        <f>K41*#REF!</f>
        <v>#REF!</v>
      </c>
      <c r="M41" s="25"/>
      <c r="N41" s="25"/>
      <c r="O41" s="25"/>
      <c r="P41" s="25"/>
      <c r="Q41" s="25"/>
      <c r="R41" s="25"/>
      <c r="S41" s="25"/>
      <c r="T41" s="25"/>
      <c r="U41" s="25"/>
      <c r="V41" s="26"/>
      <c r="W41" s="25"/>
      <c r="X41" s="25"/>
      <c r="Y41" s="25"/>
      <c r="Z41" s="25"/>
      <c r="AA41" s="25"/>
      <c r="AB41" s="25"/>
      <c r="AC41" s="25"/>
      <c r="AD41" s="19">
        <v>75</v>
      </c>
      <c r="AE41" s="23">
        <f>SUM(M41:AD41)</f>
        <v>75</v>
      </c>
      <c r="AF41" s="27">
        <f>AE41*K41</f>
        <v>4500</v>
      </c>
      <c r="AG41" s="23">
        <f t="shared" si="4"/>
        <v>3750</v>
      </c>
      <c r="AH41" s="23">
        <v>3750</v>
      </c>
      <c r="AI41" s="23">
        <f t="shared" si="1"/>
        <v>3750</v>
      </c>
      <c r="AJ41" s="23">
        <f t="shared" si="2"/>
        <v>60</v>
      </c>
      <c r="AK41" s="23">
        <v>50</v>
      </c>
      <c r="AL41" s="23">
        <f t="shared" si="3"/>
        <v>50</v>
      </c>
      <c r="AM41" s="23"/>
      <c r="AN41" s="23"/>
      <c r="AO41" s="23"/>
      <c r="AP41" s="23"/>
    </row>
    <row r="42" spans="1:43" ht="37.5" customHeight="1" x14ac:dyDescent="0.25">
      <c r="A42" s="19" t="s">
        <v>17</v>
      </c>
      <c r="B42" s="20">
        <v>13</v>
      </c>
      <c r="C42" s="20">
        <v>72</v>
      </c>
      <c r="D42" s="20">
        <v>41</v>
      </c>
      <c r="E42" s="37" t="s">
        <v>123</v>
      </c>
      <c r="F42" s="37" t="s">
        <v>123</v>
      </c>
      <c r="G42" s="37" t="s">
        <v>123</v>
      </c>
      <c r="H42" s="37" t="s">
        <v>123</v>
      </c>
      <c r="I42" s="37" t="s">
        <v>123</v>
      </c>
      <c r="J42" s="22" t="s">
        <v>44</v>
      </c>
      <c r="K42" s="23">
        <v>150</v>
      </c>
      <c r="L42" s="24">
        <f>K42*R42</f>
        <v>15000</v>
      </c>
      <c r="M42" s="25"/>
      <c r="N42" s="25"/>
      <c r="O42" s="25"/>
      <c r="P42" s="25"/>
      <c r="Q42" s="25"/>
      <c r="R42" s="22">
        <v>100</v>
      </c>
      <c r="S42" s="25"/>
      <c r="T42" s="25"/>
      <c r="U42" s="25"/>
      <c r="V42" s="26"/>
      <c r="W42" s="25"/>
      <c r="X42" s="25"/>
      <c r="Y42" s="25"/>
      <c r="Z42" s="25"/>
      <c r="AA42" s="25"/>
      <c r="AB42" s="25"/>
      <c r="AC42" s="25"/>
      <c r="AD42" s="25"/>
      <c r="AE42" s="23">
        <f>SUM(M42:AD42)</f>
        <v>100</v>
      </c>
      <c r="AF42" s="27">
        <f>AE42*K42</f>
        <v>15000</v>
      </c>
      <c r="AG42" s="23">
        <f t="shared" si="4"/>
        <v>12500</v>
      </c>
      <c r="AH42" s="23">
        <v>12500</v>
      </c>
      <c r="AI42" s="23">
        <f t="shared" si="1"/>
        <v>12500</v>
      </c>
      <c r="AJ42" s="23">
        <f t="shared" si="2"/>
        <v>150</v>
      </c>
      <c r="AK42" s="23">
        <v>125</v>
      </c>
      <c r="AL42" s="23">
        <f t="shared" si="3"/>
        <v>125</v>
      </c>
      <c r="AM42" s="23"/>
      <c r="AN42" s="23"/>
      <c r="AO42" s="23"/>
      <c r="AP42" s="23"/>
    </row>
    <row r="43" spans="1:43" ht="37.5" customHeight="1" x14ac:dyDescent="0.25">
      <c r="A43" s="19" t="s">
        <v>20</v>
      </c>
      <c r="B43" s="53">
        <v>20</v>
      </c>
      <c r="C43" s="65">
        <v>76</v>
      </c>
      <c r="D43" s="20">
        <v>42</v>
      </c>
      <c r="E43" s="66" t="s">
        <v>124</v>
      </c>
      <c r="F43" s="67" t="s">
        <v>125</v>
      </c>
      <c r="G43" s="66" t="s">
        <v>124</v>
      </c>
      <c r="H43" s="54" t="s">
        <v>126</v>
      </c>
      <c r="I43" s="68" t="s">
        <v>127</v>
      </c>
      <c r="J43" s="22" t="s">
        <v>44</v>
      </c>
      <c r="K43" s="55">
        <v>120</v>
      </c>
      <c r="L43" s="56">
        <v>15600</v>
      </c>
      <c r="M43" s="25"/>
      <c r="N43" s="25"/>
      <c r="O43" s="25"/>
      <c r="P43" s="25"/>
      <c r="Q43" s="25"/>
      <c r="R43" s="25"/>
      <c r="S43" s="25"/>
      <c r="T43" s="25"/>
      <c r="U43" s="55">
        <v>130</v>
      </c>
      <c r="V43" s="26"/>
      <c r="W43" s="25"/>
      <c r="X43" s="25"/>
      <c r="Y43" s="25"/>
      <c r="Z43" s="25"/>
      <c r="AA43" s="25"/>
      <c r="AB43" s="25"/>
      <c r="AC43" s="25"/>
      <c r="AD43" s="25"/>
      <c r="AE43" s="23">
        <f>SUM(M43:AD43)</f>
        <v>130</v>
      </c>
      <c r="AF43" s="27">
        <f>AE43*K43</f>
        <v>15600</v>
      </c>
      <c r="AG43" s="23">
        <f t="shared" si="4"/>
        <v>13000</v>
      </c>
      <c r="AH43" s="23">
        <v>13000</v>
      </c>
      <c r="AI43" s="23">
        <f t="shared" si="1"/>
        <v>13000</v>
      </c>
      <c r="AJ43" s="23">
        <f t="shared" si="2"/>
        <v>120</v>
      </c>
      <c r="AK43" s="23">
        <v>100</v>
      </c>
      <c r="AL43" s="23">
        <f t="shared" si="3"/>
        <v>100</v>
      </c>
      <c r="AM43" s="23"/>
      <c r="AN43" s="23"/>
      <c r="AO43" s="23"/>
      <c r="AP43" s="23"/>
    </row>
    <row r="44" spans="1:43" ht="37.5" customHeight="1" x14ac:dyDescent="0.25">
      <c r="A44" s="19" t="s">
        <v>26</v>
      </c>
      <c r="B44" s="29">
        <v>8</v>
      </c>
      <c r="C44" s="20">
        <v>80</v>
      </c>
      <c r="D44" s="20">
        <v>43</v>
      </c>
      <c r="E44" s="30" t="s">
        <v>128</v>
      </c>
      <c r="F44" s="30" t="s">
        <v>128</v>
      </c>
      <c r="G44" s="30" t="s">
        <v>128</v>
      </c>
      <c r="H44" s="30" t="s">
        <v>128</v>
      </c>
      <c r="I44" s="30" t="s">
        <v>128</v>
      </c>
      <c r="J44" s="22" t="s">
        <v>44</v>
      </c>
      <c r="K44" s="31">
        <v>450</v>
      </c>
      <c r="L44" s="32">
        <v>450</v>
      </c>
      <c r="M44" s="25"/>
      <c r="N44" s="25"/>
      <c r="O44" s="25"/>
      <c r="P44" s="25"/>
      <c r="Q44" s="25"/>
      <c r="R44" s="25"/>
      <c r="S44" s="25"/>
      <c r="T44" s="25"/>
      <c r="U44" s="25"/>
      <c r="V44" s="26"/>
      <c r="W44" s="25"/>
      <c r="X44" s="25"/>
      <c r="Y44" s="25"/>
      <c r="Z44" s="25"/>
      <c r="AA44" s="33">
        <v>5</v>
      </c>
      <c r="AB44" s="25"/>
      <c r="AC44" s="25"/>
      <c r="AD44" s="25"/>
      <c r="AE44" s="23">
        <f>SUM(M44:AD44)</f>
        <v>5</v>
      </c>
      <c r="AF44" s="27">
        <f>AE44*K44</f>
        <v>2250</v>
      </c>
      <c r="AG44" s="23">
        <f t="shared" si="4"/>
        <v>1875</v>
      </c>
      <c r="AH44" s="23">
        <v>1875</v>
      </c>
      <c r="AI44" s="23">
        <f t="shared" si="1"/>
        <v>1875</v>
      </c>
      <c r="AJ44" s="23">
        <f t="shared" si="2"/>
        <v>450</v>
      </c>
      <c r="AK44" s="23">
        <v>375</v>
      </c>
      <c r="AL44" s="23">
        <f t="shared" si="3"/>
        <v>375</v>
      </c>
      <c r="AM44" s="23"/>
      <c r="AN44" s="23"/>
      <c r="AO44" s="23"/>
      <c r="AP44" s="23"/>
    </row>
    <row r="45" spans="1:43" ht="37.5" customHeight="1" x14ac:dyDescent="0.25">
      <c r="A45" s="19" t="s">
        <v>21</v>
      </c>
      <c r="B45" s="35"/>
      <c r="C45" s="65">
        <v>85</v>
      </c>
      <c r="D45" s="20">
        <v>44</v>
      </c>
      <c r="E45" s="42" t="s">
        <v>129</v>
      </c>
      <c r="F45" s="69" t="s">
        <v>130</v>
      </c>
      <c r="G45" s="42" t="s">
        <v>129</v>
      </c>
      <c r="H45" s="42" t="s">
        <v>131</v>
      </c>
      <c r="I45" s="69" t="s">
        <v>132</v>
      </c>
      <c r="J45" s="22" t="s">
        <v>44</v>
      </c>
      <c r="K45" s="24">
        <v>1300</v>
      </c>
      <c r="L45" s="24">
        <f>K45*V45</f>
        <v>130000</v>
      </c>
      <c r="M45" s="25"/>
      <c r="N45" s="25"/>
      <c r="O45" s="25"/>
      <c r="P45" s="25"/>
      <c r="Q45" s="25"/>
      <c r="R45" s="25"/>
      <c r="S45" s="25"/>
      <c r="T45" s="25"/>
      <c r="U45" s="25"/>
      <c r="V45" s="70">
        <v>100</v>
      </c>
      <c r="W45" s="25"/>
      <c r="X45" s="25"/>
      <c r="Y45" s="25"/>
      <c r="Z45" s="25"/>
      <c r="AA45" s="25"/>
      <c r="AB45" s="25"/>
      <c r="AC45" s="25"/>
      <c r="AD45" s="25"/>
      <c r="AE45" s="23">
        <f>SUM(M45:AD45)</f>
        <v>100</v>
      </c>
      <c r="AF45" s="27">
        <f>AE45*K45</f>
        <v>130000</v>
      </c>
      <c r="AG45" s="23">
        <f t="shared" si="4"/>
        <v>108333.33333333334</v>
      </c>
      <c r="AH45" s="23">
        <v>108333.34</v>
      </c>
      <c r="AI45" s="23">
        <f t="shared" si="1"/>
        <v>108333.33333333334</v>
      </c>
      <c r="AJ45" s="23">
        <f t="shared" si="2"/>
        <v>1300</v>
      </c>
      <c r="AK45" s="23">
        <v>1083.3333333333335</v>
      </c>
      <c r="AL45" s="23">
        <f t="shared" si="3"/>
        <v>1083.3333333333335</v>
      </c>
      <c r="AM45" s="23"/>
      <c r="AN45" s="23"/>
      <c r="AO45" s="23"/>
      <c r="AP45" s="23"/>
    </row>
    <row r="46" spans="1:43" ht="37.5" customHeight="1" x14ac:dyDescent="0.25">
      <c r="A46" s="19" t="s">
        <v>19</v>
      </c>
      <c r="B46" s="41">
        <v>3</v>
      </c>
      <c r="C46" s="20">
        <v>87</v>
      </c>
      <c r="D46" s="20">
        <v>45</v>
      </c>
      <c r="E46" s="48" t="s">
        <v>133</v>
      </c>
      <c r="F46" s="48" t="s">
        <v>133</v>
      </c>
      <c r="G46" s="48" t="s">
        <v>133</v>
      </c>
      <c r="H46" s="48" t="s">
        <v>134</v>
      </c>
      <c r="I46" s="48" t="s">
        <v>134</v>
      </c>
      <c r="J46" s="22" t="s">
        <v>44</v>
      </c>
      <c r="K46" s="60">
        <v>2</v>
      </c>
      <c r="L46" s="60">
        <v>100</v>
      </c>
      <c r="M46" s="25"/>
      <c r="N46" s="25"/>
      <c r="O46" s="25"/>
      <c r="P46" s="25"/>
      <c r="Q46" s="25"/>
      <c r="R46" s="25"/>
      <c r="S46" s="25"/>
      <c r="T46" s="59">
        <v>50</v>
      </c>
      <c r="U46" s="25"/>
      <c r="V46" s="26"/>
      <c r="W46" s="25"/>
      <c r="X46" s="25"/>
      <c r="Y46" s="25"/>
      <c r="Z46" s="25"/>
      <c r="AA46" s="25"/>
      <c r="AB46" s="25"/>
      <c r="AC46" s="25"/>
      <c r="AD46" s="25"/>
      <c r="AE46" s="23">
        <f>SUM(M46:AD46)</f>
        <v>50</v>
      </c>
      <c r="AF46" s="27">
        <f>AE46*K46</f>
        <v>100</v>
      </c>
      <c r="AG46" s="23">
        <f t="shared" si="4"/>
        <v>83.333333333333343</v>
      </c>
      <c r="AH46" s="23">
        <v>83.34</v>
      </c>
      <c r="AI46" s="23">
        <f t="shared" si="1"/>
        <v>83.333333333333343</v>
      </c>
      <c r="AJ46" s="23">
        <f t="shared" si="2"/>
        <v>2</v>
      </c>
      <c r="AK46" s="23">
        <v>1.666666666666667</v>
      </c>
      <c r="AL46" s="23">
        <f t="shared" si="3"/>
        <v>1.666666666666667</v>
      </c>
      <c r="AM46" s="23"/>
      <c r="AN46" s="23"/>
      <c r="AO46" s="23"/>
      <c r="AP46" s="23"/>
    </row>
    <row r="47" spans="1:43" ht="37.5" customHeight="1" x14ac:dyDescent="0.25">
      <c r="A47" s="19" t="s">
        <v>24</v>
      </c>
      <c r="B47" s="35"/>
      <c r="C47" s="20">
        <v>90</v>
      </c>
      <c r="D47" s="20">
        <v>46</v>
      </c>
      <c r="E47" s="21" t="s">
        <v>135</v>
      </c>
      <c r="F47" s="21" t="s">
        <v>135</v>
      </c>
      <c r="G47" s="21" t="s">
        <v>135</v>
      </c>
      <c r="H47" s="21" t="s">
        <v>136</v>
      </c>
      <c r="I47" s="21" t="s">
        <v>136</v>
      </c>
      <c r="J47" s="22" t="s">
        <v>44</v>
      </c>
      <c r="K47" s="23">
        <v>25</v>
      </c>
      <c r="L47" s="24">
        <f>K47*Y47</f>
        <v>250</v>
      </c>
      <c r="M47" s="25"/>
      <c r="N47" s="25"/>
      <c r="O47" s="25"/>
      <c r="P47" s="25"/>
      <c r="Q47" s="25"/>
      <c r="R47" s="25"/>
      <c r="S47" s="25"/>
      <c r="T47" s="25"/>
      <c r="U47" s="25"/>
      <c r="V47" s="26"/>
      <c r="W47" s="25"/>
      <c r="X47" s="25"/>
      <c r="Y47" s="71">
        <v>10</v>
      </c>
      <c r="Z47" s="25"/>
      <c r="AA47" s="25"/>
      <c r="AB47" s="25"/>
      <c r="AC47" s="25"/>
      <c r="AD47" s="25"/>
      <c r="AE47" s="23">
        <f>SUM(M47:AD47)</f>
        <v>10</v>
      </c>
      <c r="AF47" s="27">
        <f>AE47*K47</f>
        <v>250</v>
      </c>
      <c r="AG47" s="23">
        <f t="shared" si="4"/>
        <v>208.33333333333334</v>
      </c>
      <c r="AH47" s="23">
        <v>208.34</v>
      </c>
      <c r="AI47" s="23">
        <f t="shared" si="1"/>
        <v>208.33333333333337</v>
      </c>
      <c r="AJ47" s="23">
        <f t="shared" si="2"/>
        <v>25</v>
      </c>
      <c r="AK47" s="23">
        <v>20.833333333333336</v>
      </c>
      <c r="AL47" s="23">
        <f t="shared" si="3"/>
        <v>20.833333333333336</v>
      </c>
      <c r="AM47" s="23"/>
      <c r="AN47" s="23"/>
      <c r="AO47" s="23"/>
      <c r="AP47" s="23"/>
    </row>
    <row r="48" spans="1:43" ht="37.5" customHeight="1" x14ac:dyDescent="0.25">
      <c r="A48" s="19" t="s">
        <v>24</v>
      </c>
      <c r="B48" s="35"/>
      <c r="C48" s="20">
        <v>91</v>
      </c>
      <c r="D48" s="20">
        <v>47</v>
      </c>
      <c r="E48" s="21" t="s">
        <v>137</v>
      </c>
      <c r="F48" s="21" t="s">
        <v>137</v>
      </c>
      <c r="G48" s="21" t="s">
        <v>137</v>
      </c>
      <c r="H48" s="21" t="s">
        <v>138</v>
      </c>
      <c r="I48" s="21" t="s">
        <v>138</v>
      </c>
      <c r="J48" s="22" t="s">
        <v>44</v>
      </c>
      <c r="K48" s="23">
        <v>1</v>
      </c>
      <c r="L48" s="24">
        <f>K48*Y48</f>
        <v>8000</v>
      </c>
      <c r="M48" s="25"/>
      <c r="N48" s="25"/>
      <c r="O48" s="25"/>
      <c r="P48" s="25"/>
      <c r="Q48" s="25"/>
      <c r="R48" s="25"/>
      <c r="S48" s="25"/>
      <c r="T48" s="25"/>
      <c r="U48" s="25"/>
      <c r="V48" s="26"/>
      <c r="W48" s="25"/>
      <c r="X48" s="25"/>
      <c r="Y48" s="22">
        <v>8000</v>
      </c>
      <c r="Z48" s="25"/>
      <c r="AA48" s="25"/>
      <c r="AB48" s="25"/>
      <c r="AC48" s="25"/>
      <c r="AD48" s="25"/>
      <c r="AE48" s="23">
        <f>SUM(M48:AD48)</f>
        <v>8000</v>
      </c>
      <c r="AF48" s="27">
        <f>AE48*K48</f>
        <v>8000</v>
      </c>
      <c r="AG48" s="23">
        <f t="shared" si="4"/>
        <v>6666.666666666667</v>
      </c>
      <c r="AH48" s="23">
        <v>6666.67</v>
      </c>
      <c r="AI48" s="23">
        <f t="shared" si="1"/>
        <v>6666.666666666667</v>
      </c>
      <c r="AJ48" s="23">
        <f t="shared" si="2"/>
        <v>1</v>
      </c>
      <c r="AK48" s="23">
        <v>0.83333333333333337</v>
      </c>
      <c r="AL48" s="23">
        <f t="shared" si="3"/>
        <v>0.83333333333333337</v>
      </c>
      <c r="AM48" s="23"/>
      <c r="AN48" s="23"/>
      <c r="AO48" s="23"/>
      <c r="AP48" s="23"/>
    </row>
    <row r="49" spans="1:42" ht="37.5" customHeight="1" x14ac:dyDescent="0.25">
      <c r="A49" s="25"/>
      <c r="B49" s="20">
        <v>1</v>
      </c>
      <c r="C49" s="20">
        <v>99</v>
      </c>
      <c r="D49" s="20">
        <v>48</v>
      </c>
      <c r="E49" s="21" t="s">
        <v>139</v>
      </c>
      <c r="F49" s="21" t="s">
        <v>139</v>
      </c>
      <c r="G49" s="21" t="s">
        <v>139</v>
      </c>
      <c r="H49" s="21" t="s">
        <v>140</v>
      </c>
      <c r="I49" s="21" t="s">
        <v>140</v>
      </c>
      <c r="J49" s="22" t="s">
        <v>44</v>
      </c>
      <c r="K49" s="23">
        <v>7</v>
      </c>
      <c r="L49" s="24">
        <f>K49*N49</f>
        <v>175</v>
      </c>
      <c r="M49" s="25"/>
      <c r="N49" s="22">
        <v>25</v>
      </c>
      <c r="O49" s="25"/>
      <c r="P49" s="25"/>
      <c r="Q49" s="25"/>
      <c r="R49" s="25"/>
      <c r="S49" s="25"/>
      <c r="T49" s="25"/>
      <c r="U49" s="25"/>
      <c r="V49" s="26"/>
      <c r="W49" s="25"/>
      <c r="X49" s="25"/>
      <c r="Y49" s="25"/>
      <c r="Z49" s="25"/>
      <c r="AA49" s="25"/>
      <c r="AB49" s="25"/>
      <c r="AC49" s="25"/>
      <c r="AD49" s="25"/>
      <c r="AE49" s="23">
        <f>SUM(M49:AD49)</f>
        <v>25</v>
      </c>
      <c r="AF49" s="27">
        <f>AE49*K49</f>
        <v>175</v>
      </c>
      <c r="AG49" s="23">
        <f t="shared" si="4"/>
        <v>145.83333333333334</v>
      </c>
      <c r="AH49" s="23">
        <v>145.84</v>
      </c>
      <c r="AI49" s="23">
        <f t="shared" si="1"/>
        <v>145.83333333333334</v>
      </c>
      <c r="AJ49" s="23">
        <f t="shared" si="2"/>
        <v>7</v>
      </c>
      <c r="AK49" s="23">
        <v>5.8333333333333339</v>
      </c>
      <c r="AL49" s="23">
        <f t="shared" si="3"/>
        <v>5.8333333333333339</v>
      </c>
      <c r="AM49" s="23"/>
      <c r="AN49" s="23"/>
      <c r="AO49" s="23"/>
      <c r="AP49" s="23"/>
    </row>
    <row r="50" spans="1:42" ht="37.5" customHeight="1" x14ac:dyDescent="0.25">
      <c r="A50" s="19" t="s">
        <v>23</v>
      </c>
      <c r="B50" s="29">
        <v>10</v>
      </c>
      <c r="C50" s="20">
        <v>102</v>
      </c>
      <c r="D50" s="20">
        <v>49</v>
      </c>
      <c r="E50" s="30" t="s">
        <v>141</v>
      </c>
      <c r="F50" s="30" t="s">
        <v>141</v>
      </c>
      <c r="G50" s="30" t="s">
        <v>141</v>
      </c>
      <c r="H50" s="30" t="s">
        <v>141</v>
      </c>
      <c r="I50" s="30" t="s">
        <v>141</v>
      </c>
      <c r="J50" s="22" t="s">
        <v>44</v>
      </c>
      <c r="K50" s="31">
        <v>100</v>
      </c>
      <c r="L50" s="72">
        <v>20000</v>
      </c>
      <c r="M50" s="25"/>
      <c r="N50" s="25"/>
      <c r="O50" s="25"/>
      <c r="P50" s="25"/>
      <c r="Q50" s="25"/>
      <c r="R50" s="25"/>
      <c r="S50" s="25"/>
      <c r="T50" s="25"/>
      <c r="U50" s="25"/>
      <c r="V50" s="26"/>
      <c r="W50" s="25"/>
      <c r="X50" s="31">
        <v>200</v>
      </c>
      <c r="Y50" s="25"/>
      <c r="Z50" s="25"/>
      <c r="AA50" s="25"/>
      <c r="AB50" s="25"/>
      <c r="AC50" s="25"/>
      <c r="AD50" s="25"/>
      <c r="AE50" s="23">
        <f>SUM(M50:AD50)</f>
        <v>200</v>
      </c>
      <c r="AF50" s="27">
        <f>AE50*K50</f>
        <v>20000</v>
      </c>
      <c r="AG50" s="23">
        <f t="shared" si="4"/>
        <v>16666.666666666668</v>
      </c>
      <c r="AH50" s="23">
        <v>16666.669999999998</v>
      </c>
      <c r="AI50" s="23">
        <f t="shared" si="1"/>
        <v>16666.666666666668</v>
      </c>
      <c r="AJ50" s="23">
        <f t="shared" si="2"/>
        <v>100</v>
      </c>
      <c r="AK50" s="23">
        <v>83.333333333333343</v>
      </c>
      <c r="AL50" s="23">
        <f t="shared" si="3"/>
        <v>83.333333333333343</v>
      </c>
      <c r="AM50" s="23"/>
      <c r="AN50" s="23"/>
      <c r="AO50" s="23"/>
      <c r="AP50" s="23"/>
    </row>
    <row r="51" spans="1:42" ht="37.5" customHeight="1" x14ac:dyDescent="0.25">
      <c r="A51" s="19" t="s">
        <v>23</v>
      </c>
      <c r="B51" s="29">
        <v>9</v>
      </c>
      <c r="C51" s="20">
        <v>103</v>
      </c>
      <c r="D51" s="20">
        <v>50</v>
      </c>
      <c r="E51" s="30" t="s">
        <v>142</v>
      </c>
      <c r="F51" s="30" t="s">
        <v>142</v>
      </c>
      <c r="G51" s="30" t="s">
        <v>142</v>
      </c>
      <c r="H51" s="30" t="s">
        <v>142</v>
      </c>
      <c r="I51" s="30" t="s">
        <v>142</v>
      </c>
      <c r="J51" s="22" t="s">
        <v>44</v>
      </c>
      <c r="K51" s="31">
        <v>100</v>
      </c>
      <c r="L51" s="72">
        <v>40000</v>
      </c>
      <c r="M51" s="25"/>
      <c r="N51" s="25"/>
      <c r="O51" s="25"/>
      <c r="P51" s="25"/>
      <c r="Q51" s="25"/>
      <c r="R51" s="25"/>
      <c r="S51" s="25"/>
      <c r="T51" s="25"/>
      <c r="U51" s="25"/>
      <c r="V51" s="26"/>
      <c r="W51" s="25"/>
      <c r="X51" s="33">
        <v>400</v>
      </c>
      <c r="Y51" s="25"/>
      <c r="Z51" s="25"/>
      <c r="AA51" s="25"/>
      <c r="AB51" s="25"/>
      <c r="AC51" s="25"/>
      <c r="AD51" s="25"/>
      <c r="AE51" s="23">
        <f>SUM(M51:AD51)</f>
        <v>400</v>
      </c>
      <c r="AF51" s="27">
        <f>AE51*K51</f>
        <v>40000</v>
      </c>
      <c r="AG51" s="23">
        <f t="shared" si="4"/>
        <v>33333.333333333336</v>
      </c>
      <c r="AH51" s="23">
        <v>33333.340000000004</v>
      </c>
      <c r="AI51" s="23">
        <f t="shared" si="1"/>
        <v>33333.333333333336</v>
      </c>
      <c r="AJ51" s="23">
        <f t="shared" si="2"/>
        <v>100</v>
      </c>
      <c r="AK51" s="23">
        <v>83.333333333333343</v>
      </c>
      <c r="AL51" s="23">
        <f t="shared" si="3"/>
        <v>83.333333333333343</v>
      </c>
      <c r="AM51" s="23"/>
      <c r="AN51" s="23"/>
      <c r="AO51" s="23"/>
      <c r="AP51" s="23"/>
    </row>
    <row r="52" spans="1:42" ht="37.5" customHeight="1" x14ac:dyDescent="0.25">
      <c r="A52" s="19" t="s">
        <v>16</v>
      </c>
      <c r="B52" s="41">
        <v>3</v>
      </c>
      <c r="C52" s="20">
        <v>104</v>
      </c>
      <c r="D52" s="20">
        <v>51</v>
      </c>
      <c r="E52" s="48" t="s">
        <v>143</v>
      </c>
      <c r="F52" s="48" t="s">
        <v>143</v>
      </c>
      <c r="G52" s="48" t="s">
        <v>143</v>
      </c>
      <c r="H52" s="48" t="s">
        <v>144</v>
      </c>
      <c r="I52" s="48" t="s">
        <v>144</v>
      </c>
      <c r="J52" s="22" t="s">
        <v>44</v>
      </c>
      <c r="K52" s="31">
        <v>500</v>
      </c>
      <c r="L52" s="61">
        <v>10000</v>
      </c>
      <c r="M52" s="25"/>
      <c r="N52" s="25"/>
      <c r="O52" s="25"/>
      <c r="P52" s="25"/>
      <c r="Q52" s="62">
        <v>20</v>
      </c>
      <c r="R52" s="25"/>
      <c r="S52" s="25"/>
      <c r="T52" s="25"/>
      <c r="U52" s="25"/>
      <c r="V52" s="26"/>
      <c r="W52" s="25"/>
      <c r="X52" s="25"/>
      <c r="Y52" s="25"/>
      <c r="Z52" s="25"/>
      <c r="AA52" s="25"/>
      <c r="AB52" s="25"/>
      <c r="AC52" s="25"/>
      <c r="AD52" s="25"/>
      <c r="AE52" s="23">
        <f>SUM(M52:AD52)</f>
        <v>20</v>
      </c>
      <c r="AF52" s="27">
        <f>AE52*K52</f>
        <v>10000</v>
      </c>
      <c r="AG52" s="23">
        <f t="shared" si="4"/>
        <v>8333.3333333333339</v>
      </c>
      <c r="AH52" s="23">
        <v>8333.34</v>
      </c>
      <c r="AI52" s="23">
        <f t="shared" si="1"/>
        <v>8333.3333333333339</v>
      </c>
      <c r="AJ52" s="23">
        <f t="shared" si="2"/>
        <v>500</v>
      </c>
      <c r="AK52" s="23">
        <v>416.66666666666669</v>
      </c>
      <c r="AL52" s="23">
        <f t="shared" si="3"/>
        <v>416.66666666666669</v>
      </c>
      <c r="AM52" s="23"/>
      <c r="AN52" s="23"/>
      <c r="AO52" s="23"/>
      <c r="AP52" s="23"/>
    </row>
    <row r="53" spans="1:42" ht="37.5" customHeight="1" x14ac:dyDescent="0.25">
      <c r="A53" s="19" t="s">
        <v>26</v>
      </c>
      <c r="B53" s="29">
        <v>3</v>
      </c>
      <c r="C53" s="20">
        <v>108</v>
      </c>
      <c r="D53" s="20">
        <v>52</v>
      </c>
      <c r="E53" s="30" t="s">
        <v>145</v>
      </c>
      <c r="F53" s="73" t="s">
        <v>146</v>
      </c>
      <c r="G53" s="30" t="s">
        <v>145</v>
      </c>
      <c r="H53" s="30" t="s">
        <v>146</v>
      </c>
      <c r="I53" s="30" t="s">
        <v>146</v>
      </c>
      <c r="J53" s="33" t="s">
        <v>147</v>
      </c>
      <c r="K53" s="34">
        <v>20000</v>
      </c>
      <c r="L53" s="32">
        <v>20000</v>
      </c>
      <c r="M53" s="25"/>
      <c r="N53" s="25"/>
      <c r="O53" s="25"/>
      <c r="P53" s="25"/>
      <c r="Q53" s="25"/>
      <c r="R53" s="25"/>
      <c r="S53" s="25"/>
      <c r="T53" s="25"/>
      <c r="U53" s="25"/>
      <c r="V53" s="26"/>
      <c r="W53" s="25"/>
      <c r="X53" s="25"/>
      <c r="Y53" s="25"/>
      <c r="Z53" s="25"/>
      <c r="AA53" s="33">
        <v>1</v>
      </c>
      <c r="AB53" s="25"/>
      <c r="AC53" s="25"/>
      <c r="AD53" s="25"/>
      <c r="AE53" s="23">
        <f>SUM(M53:AD53)</f>
        <v>1</v>
      </c>
      <c r="AF53" s="27">
        <f>AE53*K53</f>
        <v>20000</v>
      </c>
      <c r="AG53" s="23">
        <f t="shared" si="4"/>
        <v>16666.666666666668</v>
      </c>
      <c r="AH53" s="23">
        <v>16666.669999999998</v>
      </c>
      <c r="AI53" s="23">
        <f t="shared" si="1"/>
        <v>16666.666666666668</v>
      </c>
      <c r="AJ53" s="23">
        <f t="shared" si="2"/>
        <v>20000</v>
      </c>
      <c r="AK53" s="23">
        <v>16666.666666666668</v>
      </c>
      <c r="AL53" s="23">
        <f t="shared" si="3"/>
        <v>16666.666666666668</v>
      </c>
      <c r="AM53" s="23"/>
      <c r="AN53" s="23"/>
      <c r="AO53" s="23"/>
      <c r="AP53" s="23"/>
    </row>
    <row r="54" spans="1:42" ht="37.5" customHeight="1" x14ac:dyDescent="0.25">
      <c r="A54" s="19" t="s">
        <v>26</v>
      </c>
      <c r="B54" s="29">
        <v>4</v>
      </c>
      <c r="C54" s="20">
        <v>109</v>
      </c>
      <c r="D54" s="20">
        <v>53</v>
      </c>
      <c r="E54" s="30" t="s">
        <v>145</v>
      </c>
      <c r="F54" s="73" t="s">
        <v>148</v>
      </c>
      <c r="G54" s="30" t="s">
        <v>145</v>
      </c>
      <c r="H54" s="30" t="s">
        <v>148</v>
      </c>
      <c r="I54" s="30" t="s">
        <v>148</v>
      </c>
      <c r="J54" s="33" t="s">
        <v>147</v>
      </c>
      <c r="K54" s="31">
        <v>19000</v>
      </c>
      <c r="L54" s="32">
        <v>19000</v>
      </c>
      <c r="M54" s="25"/>
      <c r="N54" s="25"/>
      <c r="O54" s="25"/>
      <c r="P54" s="25"/>
      <c r="Q54" s="25"/>
      <c r="R54" s="25"/>
      <c r="S54" s="25"/>
      <c r="T54" s="25"/>
      <c r="U54" s="25"/>
      <c r="V54" s="26"/>
      <c r="W54" s="25"/>
      <c r="X54" s="25"/>
      <c r="Y54" s="25"/>
      <c r="Z54" s="25"/>
      <c r="AA54" s="33">
        <v>1</v>
      </c>
      <c r="AB54" s="25"/>
      <c r="AC54" s="25"/>
      <c r="AD54" s="25"/>
      <c r="AE54" s="23">
        <f>SUM(M54:AD54)</f>
        <v>1</v>
      </c>
      <c r="AF54" s="27">
        <f>AE54*K54</f>
        <v>19000</v>
      </c>
      <c r="AG54" s="23">
        <f t="shared" si="4"/>
        <v>15833.333333333334</v>
      </c>
      <c r="AH54" s="23">
        <v>15833.34</v>
      </c>
      <c r="AI54" s="23">
        <f t="shared" si="1"/>
        <v>15833.333333333334</v>
      </c>
      <c r="AJ54" s="23">
        <f t="shared" si="2"/>
        <v>19000</v>
      </c>
      <c r="AK54" s="23">
        <v>15833.333333333334</v>
      </c>
      <c r="AL54" s="23">
        <f t="shared" si="3"/>
        <v>15833.333333333334</v>
      </c>
      <c r="AM54" s="23"/>
      <c r="AN54" s="23"/>
      <c r="AO54" s="23"/>
      <c r="AP54" s="23"/>
    </row>
    <row r="55" spans="1:42" ht="37.5" customHeight="1" x14ac:dyDescent="0.25">
      <c r="A55" s="19" t="s">
        <v>26</v>
      </c>
      <c r="B55" s="29">
        <v>5</v>
      </c>
      <c r="C55" s="20">
        <v>110</v>
      </c>
      <c r="D55" s="20">
        <v>54</v>
      </c>
      <c r="E55" s="30" t="s">
        <v>145</v>
      </c>
      <c r="F55" s="73" t="s">
        <v>149</v>
      </c>
      <c r="G55" s="30" t="s">
        <v>145</v>
      </c>
      <c r="H55" s="30" t="s">
        <v>149</v>
      </c>
      <c r="I55" s="30" t="s">
        <v>149</v>
      </c>
      <c r="J55" s="33" t="s">
        <v>147</v>
      </c>
      <c r="K55" s="31">
        <v>15000</v>
      </c>
      <c r="L55" s="32">
        <v>15000</v>
      </c>
      <c r="M55" s="25"/>
      <c r="N55" s="25"/>
      <c r="O55" s="25"/>
      <c r="P55" s="25"/>
      <c r="Q55" s="25"/>
      <c r="R55" s="25"/>
      <c r="S55" s="25"/>
      <c r="T55" s="25"/>
      <c r="U55" s="25"/>
      <c r="V55" s="26"/>
      <c r="W55" s="25"/>
      <c r="X55" s="25"/>
      <c r="Y55" s="25"/>
      <c r="Z55" s="25"/>
      <c r="AA55" s="33">
        <v>1</v>
      </c>
      <c r="AB55" s="25"/>
      <c r="AC55" s="25"/>
      <c r="AD55" s="25"/>
      <c r="AE55" s="23">
        <f>SUM(M55:AD55)</f>
        <v>1</v>
      </c>
      <c r="AF55" s="27">
        <f>AE55*K55</f>
        <v>15000</v>
      </c>
      <c r="AG55" s="23">
        <f t="shared" si="4"/>
        <v>12500</v>
      </c>
      <c r="AH55" s="23">
        <v>12500</v>
      </c>
      <c r="AI55" s="23">
        <f t="shared" si="1"/>
        <v>12500</v>
      </c>
      <c r="AJ55" s="23">
        <f t="shared" si="2"/>
        <v>15000</v>
      </c>
      <c r="AK55" s="23">
        <v>12500</v>
      </c>
      <c r="AL55" s="23">
        <f t="shared" si="3"/>
        <v>12500</v>
      </c>
      <c r="AM55" s="23"/>
      <c r="AN55" s="23"/>
      <c r="AO55" s="23"/>
      <c r="AP55" s="23"/>
    </row>
    <row r="56" spans="1:42" ht="37.5" customHeight="1" x14ac:dyDescent="0.25">
      <c r="A56" s="19" t="s">
        <v>26</v>
      </c>
      <c r="B56" s="29">
        <v>6</v>
      </c>
      <c r="C56" s="20">
        <v>111</v>
      </c>
      <c r="D56" s="20">
        <v>55</v>
      </c>
      <c r="E56" s="30" t="s">
        <v>145</v>
      </c>
      <c r="F56" s="73" t="s">
        <v>150</v>
      </c>
      <c r="G56" s="30" t="s">
        <v>145</v>
      </c>
      <c r="H56" s="30" t="s">
        <v>150</v>
      </c>
      <c r="I56" s="30" t="s">
        <v>150</v>
      </c>
      <c r="J56" s="33" t="s">
        <v>147</v>
      </c>
      <c r="K56" s="31">
        <v>15000</v>
      </c>
      <c r="L56" s="32">
        <v>15000</v>
      </c>
      <c r="M56" s="25"/>
      <c r="N56" s="25"/>
      <c r="O56" s="25"/>
      <c r="P56" s="25"/>
      <c r="Q56" s="25"/>
      <c r="R56" s="25"/>
      <c r="S56" s="25"/>
      <c r="T56" s="25"/>
      <c r="U56" s="25"/>
      <c r="V56" s="26"/>
      <c r="W56" s="25"/>
      <c r="X56" s="25"/>
      <c r="Y56" s="25"/>
      <c r="Z56" s="25"/>
      <c r="AA56" s="33">
        <v>1</v>
      </c>
      <c r="AB56" s="25"/>
      <c r="AC56" s="25"/>
      <c r="AD56" s="25"/>
      <c r="AE56" s="23">
        <f>SUM(M56:AD56)</f>
        <v>1</v>
      </c>
      <c r="AF56" s="27">
        <f>AE56*K56</f>
        <v>15000</v>
      </c>
      <c r="AG56" s="23">
        <f t="shared" si="4"/>
        <v>12500</v>
      </c>
      <c r="AH56" s="23">
        <v>12500</v>
      </c>
      <c r="AI56" s="23">
        <f t="shared" si="1"/>
        <v>12500</v>
      </c>
      <c r="AJ56" s="23">
        <f t="shared" si="2"/>
        <v>15000</v>
      </c>
      <c r="AK56" s="23">
        <v>12500</v>
      </c>
      <c r="AL56" s="23">
        <f t="shared" si="3"/>
        <v>12500</v>
      </c>
      <c r="AM56" s="23"/>
      <c r="AN56" s="23"/>
      <c r="AO56" s="23"/>
      <c r="AP56" s="23"/>
    </row>
    <row r="57" spans="1:42" ht="37.5" customHeight="1" x14ac:dyDescent="0.25">
      <c r="A57" s="19" t="s">
        <v>26</v>
      </c>
      <c r="B57" s="29">
        <v>7</v>
      </c>
      <c r="C57" s="20">
        <v>112</v>
      </c>
      <c r="D57" s="20">
        <v>56</v>
      </c>
      <c r="E57" s="30" t="s">
        <v>145</v>
      </c>
      <c r="F57" s="73" t="s">
        <v>151</v>
      </c>
      <c r="G57" s="30" t="s">
        <v>145</v>
      </c>
      <c r="H57" s="30" t="s">
        <v>151</v>
      </c>
      <c r="I57" s="30" t="s">
        <v>151</v>
      </c>
      <c r="J57" s="33" t="s">
        <v>147</v>
      </c>
      <c r="K57" s="34">
        <v>15000</v>
      </c>
      <c r="L57" s="32">
        <v>15000</v>
      </c>
      <c r="M57" s="25"/>
      <c r="N57" s="25"/>
      <c r="O57" s="25"/>
      <c r="P57" s="25"/>
      <c r="Q57" s="25"/>
      <c r="R57" s="25"/>
      <c r="S57" s="25"/>
      <c r="T57" s="25"/>
      <c r="U57" s="25"/>
      <c r="V57" s="26"/>
      <c r="W57" s="25"/>
      <c r="X57" s="25"/>
      <c r="Y57" s="25"/>
      <c r="Z57" s="25"/>
      <c r="AA57" s="33">
        <v>1</v>
      </c>
      <c r="AB57" s="25"/>
      <c r="AC57" s="25"/>
      <c r="AD57" s="25"/>
      <c r="AE57" s="23">
        <f>SUM(M57:AD57)</f>
        <v>1</v>
      </c>
      <c r="AF57" s="27">
        <f>AE57*K57</f>
        <v>15000</v>
      </c>
      <c r="AG57" s="23">
        <f t="shared" si="4"/>
        <v>12500</v>
      </c>
      <c r="AH57" s="23">
        <v>12500</v>
      </c>
      <c r="AI57" s="23">
        <f t="shared" si="1"/>
        <v>12500</v>
      </c>
      <c r="AJ57" s="23">
        <f t="shared" si="2"/>
        <v>15000</v>
      </c>
      <c r="AK57" s="23">
        <v>12500</v>
      </c>
      <c r="AL57" s="23">
        <f t="shared" si="3"/>
        <v>12500</v>
      </c>
      <c r="AM57" s="23"/>
      <c r="AN57" s="23"/>
      <c r="AO57" s="23"/>
      <c r="AP57" s="23"/>
    </row>
    <row r="58" spans="1:42" ht="37.5" customHeight="1" x14ac:dyDescent="0.25">
      <c r="A58" s="19" t="s">
        <v>26</v>
      </c>
      <c r="B58" s="29">
        <v>16</v>
      </c>
      <c r="C58" s="20">
        <v>113</v>
      </c>
      <c r="D58" s="20">
        <v>57</v>
      </c>
      <c r="E58" s="30" t="s">
        <v>152</v>
      </c>
      <c r="F58" s="73" t="s">
        <v>153</v>
      </c>
      <c r="G58" s="30" t="s">
        <v>152</v>
      </c>
      <c r="H58" s="30" t="s">
        <v>153</v>
      </c>
      <c r="I58" s="30" t="s">
        <v>153</v>
      </c>
      <c r="J58" s="33" t="s">
        <v>147</v>
      </c>
      <c r="K58" s="31">
        <v>80000</v>
      </c>
      <c r="L58" s="32">
        <v>80000</v>
      </c>
      <c r="M58" s="25"/>
      <c r="N58" s="25"/>
      <c r="O58" s="25"/>
      <c r="P58" s="25"/>
      <c r="Q58" s="25"/>
      <c r="R58" s="25"/>
      <c r="S58" s="25"/>
      <c r="T58" s="25"/>
      <c r="U58" s="25"/>
      <c r="V58" s="26"/>
      <c r="W58" s="25"/>
      <c r="X58" s="25"/>
      <c r="Y58" s="25"/>
      <c r="Z58" s="25"/>
      <c r="AA58" s="33">
        <v>1</v>
      </c>
      <c r="AB58" s="25"/>
      <c r="AC58" s="25"/>
      <c r="AD58" s="25"/>
      <c r="AE58" s="23">
        <f>SUM(M58:AD58)</f>
        <v>1</v>
      </c>
      <c r="AF58" s="27">
        <f>AE58*K58</f>
        <v>80000</v>
      </c>
      <c r="AG58" s="23">
        <f t="shared" si="4"/>
        <v>66666.666666666672</v>
      </c>
      <c r="AH58" s="23">
        <v>66666.67</v>
      </c>
      <c r="AI58" s="23">
        <f t="shared" si="1"/>
        <v>66666.666666666672</v>
      </c>
      <c r="AJ58" s="23">
        <f t="shared" si="2"/>
        <v>80000</v>
      </c>
      <c r="AK58" s="23">
        <v>66666.666666666672</v>
      </c>
      <c r="AL58" s="23">
        <f t="shared" si="3"/>
        <v>66666.666666666672</v>
      </c>
      <c r="AM58" s="23"/>
      <c r="AN58" s="23"/>
      <c r="AO58" s="23"/>
      <c r="AP58" s="23"/>
    </row>
    <row r="59" spans="1:42" ht="37.5" customHeight="1" x14ac:dyDescent="0.25">
      <c r="A59" s="19" t="s">
        <v>17</v>
      </c>
      <c r="B59" s="20">
        <v>40</v>
      </c>
      <c r="C59" s="20">
        <v>114</v>
      </c>
      <c r="D59" s="20">
        <v>58</v>
      </c>
      <c r="E59" s="52" t="s">
        <v>154</v>
      </c>
      <c r="F59" s="52" t="s">
        <v>154</v>
      </c>
      <c r="G59" s="52" t="s">
        <v>154</v>
      </c>
      <c r="H59" s="21" t="s">
        <v>155</v>
      </c>
      <c r="I59" s="21" t="s">
        <v>155</v>
      </c>
      <c r="J59" s="22" t="s">
        <v>44</v>
      </c>
      <c r="K59" s="23">
        <v>550</v>
      </c>
      <c r="L59" s="24">
        <f>K59*R59</f>
        <v>16500</v>
      </c>
      <c r="M59" s="25"/>
      <c r="N59" s="25"/>
      <c r="O59" s="25"/>
      <c r="P59" s="25"/>
      <c r="Q59" s="25"/>
      <c r="R59" s="22">
        <v>30</v>
      </c>
      <c r="S59" s="25"/>
      <c r="T59" s="25"/>
      <c r="U59" s="25"/>
      <c r="V59" s="26"/>
      <c r="W59" s="25"/>
      <c r="X59" s="25"/>
      <c r="Y59" s="25"/>
      <c r="Z59" s="25"/>
      <c r="AA59" s="25"/>
      <c r="AB59" s="25"/>
      <c r="AC59" s="25"/>
      <c r="AD59" s="25"/>
      <c r="AE59" s="23">
        <f>SUM(M59:AD59)</f>
        <v>30</v>
      </c>
      <c r="AF59" s="27">
        <f>AE59*K59</f>
        <v>16500</v>
      </c>
      <c r="AG59" s="23">
        <f t="shared" si="4"/>
        <v>13750</v>
      </c>
      <c r="AH59" s="23">
        <v>13750</v>
      </c>
      <c r="AI59" s="23">
        <f t="shared" si="1"/>
        <v>13750</v>
      </c>
      <c r="AJ59" s="23">
        <f t="shared" si="2"/>
        <v>550</v>
      </c>
      <c r="AK59" s="23">
        <v>458.33333333333331</v>
      </c>
      <c r="AL59" s="23">
        <f t="shared" si="3"/>
        <v>458.33333333333331</v>
      </c>
      <c r="AM59" s="23"/>
      <c r="AN59" s="23"/>
      <c r="AO59" s="23"/>
      <c r="AP59" s="23"/>
    </row>
    <row r="60" spans="1:42" ht="37.5" customHeight="1" x14ac:dyDescent="0.25">
      <c r="A60" s="19" t="s">
        <v>17</v>
      </c>
      <c r="B60" s="20">
        <v>17</v>
      </c>
      <c r="C60" s="20">
        <v>117</v>
      </c>
      <c r="D60" s="20">
        <v>59</v>
      </c>
      <c r="E60" s="21" t="s">
        <v>156</v>
      </c>
      <c r="F60" s="21" t="s">
        <v>156</v>
      </c>
      <c r="G60" s="21" t="s">
        <v>156</v>
      </c>
      <c r="H60" s="21" t="s">
        <v>157</v>
      </c>
      <c r="I60" s="21" t="s">
        <v>157</v>
      </c>
      <c r="J60" s="22" t="s">
        <v>44</v>
      </c>
      <c r="K60" s="23">
        <v>10000</v>
      </c>
      <c r="L60" s="24">
        <f>K60*R60</f>
        <v>60000</v>
      </c>
      <c r="M60" s="25"/>
      <c r="N60" s="25"/>
      <c r="O60" s="25"/>
      <c r="P60" s="25"/>
      <c r="Q60" s="25"/>
      <c r="R60" s="22">
        <v>6</v>
      </c>
      <c r="S60" s="25"/>
      <c r="T60" s="25"/>
      <c r="U60" s="25"/>
      <c r="V60" s="26"/>
      <c r="W60" s="25"/>
      <c r="X60" s="25"/>
      <c r="Y60" s="25"/>
      <c r="Z60" s="25"/>
      <c r="AA60" s="25"/>
      <c r="AB60" s="25"/>
      <c r="AC60" s="25"/>
      <c r="AD60" s="25"/>
      <c r="AE60" s="23">
        <f>SUM(M60:AD60)</f>
        <v>6</v>
      </c>
      <c r="AF60" s="27">
        <f>AE60*K60</f>
        <v>60000</v>
      </c>
      <c r="AG60" s="23">
        <f t="shared" si="4"/>
        <v>50000</v>
      </c>
      <c r="AH60" s="23">
        <v>50000</v>
      </c>
      <c r="AI60" s="38">
        <f t="shared" si="1"/>
        <v>57581.395348837206</v>
      </c>
      <c r="AJ60" s="23">
        <f t="shared" si="2"/>
        <v>10000</v>
      </c>
      <c r="AK60" s="38">
        <v>9596.8992248062004</v>
      </c>
      <c r="AL60" s="23">
        <f t="shared" si="3"/>
        <v>8333.3333333333339</v>
      </c>
      <c r="AM60" s="23"/>
      <c r="AN60" s="23">
        <f>AVERAGE(AL60,AO60)</f>
        <v>10356.666666666668</v>
      </c>
      <c r="AO60" s="23">
        <v>12380</v>
      </c>
      <c r="AP60" s="74">
        <f>AO60/1.29</f>
        <v>9596.8992248062004</v>
      </c>
    </row>
    <row r="61" spans="1:42" ht="37.5" customHeight="1" x14ac:dyDescent="0.25">
      <c r="A61" s="19" t="s">
        <v>24</v>
      </c>
      <c r="B61" s="35"/>
      <c r="C61" s="20">
        <v>118</v>
      </c>
      <c r="D61" s="20">
        <v>60</v>
      </c>
      <c r="E61" s="21" t="s">
        <v>158</v>
      </c>
      <c r="F61" s="75" t="s">
        <v>159</v>
      </c>
      <c r="G61" s="21" t="s">
        <v>158</v>
      </c>
      <c r="H61" s="21" t="s">
        <v>160</v>
      </c>
      <c r="I61" s="21" t="s">
        <v>160</v>
      </c>
      <c r="J61" s="22" t="s">
        <v>44</v>
      </c>
      <c r="K61" s="23">
        <v>114.51</v>
      </c>
      <c r="L61" s="24">
        <f>K61*Y61</f>
        <v>1145.1000000000001</v>
      </c>
      <c r="M61" s="25"/>
      <c r="N61" s="25"/>
      <c r="O61" s="25"/>
      <c r="P61" s="25"/>
      <c r="Q61" s="25"/>
      <c r="R61" s="25"/>
      <c r="S61" s="25"/>
      <c r="T61" s="25"/>
      <c r="U61" s="25"/>
      <c r="V61" s="26"/>
      <c r="W61" s="25"/>
      <c r="X61" s="25"/>
      <c r="Y61" s="71">
        <v>10</v>
      </c>
      <c r="Z61" s="25"/>
      <c r="AA61" s="25"/>
      <c r="AB61" s="25"/>
      <c r="AC61" s="25"/>
      <c r="AD61" s="25"/>
      <c r="AE61" s="23">
        <f>SUM(M61:AD61)</f>
        <v>10</v>
      </c>
      <c r="AF61" s="27">
        <f>AE61*K61</f>
        <v>1145.1000000000001</v>
      </c>
      <c r="AG61" s="23">
        <f t="shared" si="4"/>
        <v>954.25000000000011</v>
      </c>
      <c r="AH61" s="23">
        <v>954.25</v>
      </c>
      <c r="AI61" s="23">
        <f t="shared" si="1"/>
        <v>954.25000000000011</v>
      </c>
      <c r="AJ61" s="23">
        <f t="shared" si="2"/>
        <v>114.51000000000002</v>
      </c>
      <c r="AK61" s="23">
        <v>95.425000000000011</v>
      </c>
      <c r="AL61" s="23">
        <f t="shared" si="3"/>
        <v>95.425000000000011</v>
      </c>
      <c r="AM61" s="23"/>
      <c r="AN61" s="23"/>
      <c r="AO61" s="23"/>
      <c r="AP61" s="23"/>
    </row>
    <row r="62" spans="1:42" ht="37.5" customHeight="1" x14ac:dyDescent="0.25">
      <c r="A62" s="19" t="s">
        <v>21</v>
      </c>
      <c r="B62" s="20"/>
      <c r="C62" s="20">
        <v>127</v>
      </c>
      <c r="D62" s="20">
        <v>61</v>
      </c>
      <c r="E62" s="42" t="s">
        <v>161</v>
      </c>
      <c r="F62" s="42" t="s">
        <v>161</v>
      </c>
      <c r="G62" s="42" t="s">
        <v>161</v>
      </c>
      <c r="H62" s="42" t="s">
        <v>162</v>
      </c>
      <c r="I62" s="42" t="s">
        <v>162</v>
      </c>
      <c r="J62" s="22" t="s">
        <v>44</v>
      </c>
      <c r="K62" s="24">
        <v>110000</v>
      </c>
      <c r="L62" s="24">
        <f>K62*V62</f>
        <v>110000</v>
      </c>
      <c r="M62" s="25"/>
      <c r="N62" s="25"/>
      <c r="O62" s="25"/>
      <c r="P62" s="25"/>
      <c r="Q62" s="25"/>
      <c r="R62" s="25"/>
      <c r="S62" s="25"/>
      <c r="T62" s="25"/>
      <c r="U62" s="25"/>
      <c r="V62" s="76">
        <v>1</v>
      </c>
      <c r="W62" s="25"/>
      <c r="X62" s="25"/>
      <c r="Y62" s="25"/>
      <c r="Z62" s="25"/>
      <c r="AA62" s="25"/>
      <c r="AB62" s="25"/>
      <c r="AC62" s="25"/>
      <c r="AD62" s="25"/>
      <c r="AE62" s="23">
        <f>SUM(M62:AD62)</f>
        <v>1</v>
      </c>
      <c r="AF62" s="27">
        <f>AE62*K62</f>
        <v>110000</v>
      </c>
      <c r="AG62" s="23">
        <f t="shared" si="4"/>
        <v>91666.666666666672</v>
      </c>
      <c r="AH62" s="23">
        <v>91666.67</v>
      </c>
      <c r="AI62" s="23">
        <f t="shared" si="1"/>
        <v>91666.666666666672</v>
      </c>
      <c r="AJ62" s="23">
        <f t="shared" si="2"/>
        <v>110000</v>
      </c>
      <c r="AK62" s="23">
        <v>91666.666666666672</v>
      </c>
      <c r="AL62" s="23">
        <f t="shared" si="3"/>
        <v>91666.666666666672</v>
      </c>
      <c r="AM62" s="23"/>
      <c r="AN62" s="23"/>
      <c r="AO62" s="23"/>
      <c r="AP62" s="23"/>
    </row>
    <row r="63" spans="1:42" ht="37.5" customHeight="1" x14ac:dyDescent="0.25">
      <c r="A63" s="19" t="s">
        <v>17</v>
      </c>
      <c r="B63" s="20">
        <v>48</v>
      </c>
      <c r="C63" s="65">
        <v>128</v>
      </c>
      <c r="D63" s="20">
        <v>62</v>
      </c>
      <c r="E63" s="47" t="s">
        <v>163</v>
      </c>
      <c r="F63" s="47" t="s">
        <v>163</v>
      </c>
      <c r="G63" s="47" t="s">
        <v>163</v>
      </c>
      <c r="H63" s="47" t="s">
        <v>164</v>
      </c>
      <c r="I63" s="47" t="s">
        <v>165</v>
      </c>
      <c r="J63" s="22" t="s">
        <v>44</v>
      </c>
      <c r="K63" s="23">
        <v>1000</v>
      </c>
      <c r="L63" s="24">
        <f>K63*R63</f>
        <v>4000</v>
      </c>
      <c r="M63" s="25"/>
      <c r="N63" s="25"/>
      <c r="O63" s="25"/>
      <c r="P63" s="25"/>
      <c r="Q63" s="25"/>
      <c r="R63" s="22">
        <v>4</v>
      </c>
      <c r="S63" s="25"/>
      <c r="T63" s="25"/>
      <c r="U63" s="25"/>
      <c r="V63" s="26"/>
      <c r="W63" s="25"/>
      <c r="X63" s="25"/>
      <c r="Y63" s="25"/>
      <c r="Z63" s="25"/>
      <c r="AA63" s="25"/>
      <c r="AB63" s="25"/>
      <c r="AC63" s="25"/>
      <c r="AD63" s="25"/>
      <c r="AE63" s="23">
        <f>SUM(M63:AD63)</f>
        <v>4</v>
      </c>
      <c r="AF63" s="27">
        <f>AE63*K63</f>
        <v>4000</v>
      </c>
      <c r="AG63" s="23">
        <f t="shared" si="4"/>
        <v>3333.3333333333335</v>
      </c>
      <c r="AH63" s="23">
        <v>3333.34</v>
      </c>
      <c r="AI63" s="38">
        <f t="shared" si="1"/>
        <v>4031.0077519379843</v>
      </c>
      <c r="AJ63" s="23">
        <f t="shared" si="2"/>
        <v>1000</v>
      </c>
      <c r="AK63" s="38">
        <v>1007.7519379844961</v>
      </c>
      <c r="AL63" s="23">
        <f t="shared" si="3"/>
        <v>833.33333333333337</v>
      </c>
      <c r="AM63" s="23"/>
      <c r="AN63" s="23">
        <f>AVERAGE(AL63,AO63)</f>
        <v>1066.6666666666667</v>
      </c>
      <c r="AO63" s="23">
        <v>1300</v>
      </c>
      <c r="AP63" s="74">
        <f>AO63/1.29</f>
        <v>1007.7519379844961</v>
      </c>
    </row>
    <row r="64" spans="1:42" ht="37.5" customHeight="1" x14ac:dyDescent="0.25">
      <c r="A64" s="19"/>
      <c r="B64" s="77">
        <v>2</v>
      </c>
      <c r="C64" s="20">
        <v>129</v>
      </c>
      <c r="D64" s="20">
        <v>63</v>
      </c>
      <c r="E64" s="63" t="s">
        <v>166</v>
      </c>
      <c r="F64" s="78" t="s">
        <v>167</v>
      </c>
      <c r="G64" s="63" t="s">
        <v>166</v>
      </c>
      <c r="H64" s="63" t="s">
        <v>168</v>
      </c>
      <c r="I64" s="78" t="s">
        <v>169</v>
      </c>
      <c r="J64" s="22" t="s">
        <v>44</v>
      </c>
      <c r="K64" s="32">
        <v>180</v>
      </c>
      <c r="L64" s="79">
        <v>1800</v>
      </c>
      <c r="M64" s="25"/>
      <c r="N64" s="25"/>
      <c r="O64" s="25"/>
      <c r="P64" s="25"/>
      <c r="Q64" s="25"/>
      <c r="R64" s="25"/>
      <c r="S64" s="25"/>
      <c r="T64" s="25"/>
      <c r="U64" s="25"/>
      <c r="V64" s="26"/>
      <c r="W64" s="80">
        <v>10</v>
      </c>
      <c r="X64" s="25"/>
      <c r="Y64" s="25"/>
      <c r="Z64" s="25"/>
      <c r="AA64" s="25"/>
      <c r="AB64" s="25"/>
      <c r="AC64" s="25"/>
      <c r="AD64" s="25"/>
      <c r="AE64" s="23">
        <f>SUM(M64:AD64)</f>
        <v>10</v>
      </c>
      <c r="AF64" s="27">
        <f>AE64*K64</f>
        <v>1800</v>
      </c>
      <c r="AG64" s="23">
        <f t="shared" si="4"/>
        <v>1500</v>
      </c>
      <c r="AH64" s="23">
        <v>1500</v>
      </c>
      <c r="AI64" s="23">
        <f t="shared" si="1"/>
        <v>1500</v>
      </c>
      <c r="AJ64" s="23">
        <f t="shared" si="2"/>
        <v>180</v>
      </c>
      <c r="AK64" s="23">
        <v>150</v>
      </c>
      <c r="AL64" s="23">
        <f t="shared" si="3"/>
        <v>150</v>
      </c>
      <c r="AM64" s="23"/>
      <c r="AN64" s="23"/>
      <c r="AO64" s="23"/>
      <c r="AP64" s="23"/>
    </row>
    <row r="65" spans="1:42" ht="37.5" customHeight="1" x14ac:dyDescent="0.25">
      <c r="A65" s="19" t="s">
        <v>27</v>
      </c>
      <c r="B65" s="81"/>
      <c r="C65" s="20">
        <v>145</v>
      </c>
      <c r="D65" s="20">
        <v>64</v>
      </c>
      <c r="E65" s="43" t="s">
        <v>170</v>
      </c>
      <c r="F65" s="43" t="s">
        <v>170</v>
      </c>
      <c r="G65" s="43" t="s">
        <v>170</v>
      </c>
      <c r="H65" s="47" t="s">
        <v>171</v>
      </c>
      <c r="I65" s="47" t="s">
        <v>171</v>
      </c>
      <c r="J65" s="22" t="s">
        <v>44</v>
      </c>
      <c r="K65" s="24">
        <v>300</v>
      </c>
      <c r="L65" s="24">
        <f>K65*AB65</f>
        <v>6000</v>
      </c>
      <c r="M65" s="25"/>
      <c r="N65" s="25"/>
      <c r="O65" s="25"/>
      <c r="P65" s="25"/>
      <c r="Q65" s="25"/>
      <c r="R65" s="25"/>
      <c r="S65" s="25"/>
      <c r="T65" s="25"/>
      <c r="U65" s="25"/>
      <c r="V65" s="26"/>
      <c r="W65" s="25"/>
      <c r="X65" s="25"/>
      <c r="Y65" s="25"/>
      <c r="Z65" s="25"/>
      <c r="AA65" s="25"/>
      <c r="AB65" s="22">
        <v>20</v>
      </c>
      <c r="AC65" s="25"/>
      <c r="AD65" s="25"/>
      <c r="AE65" s="23">
        <f>SUM(M65:AD65)</f>
        <v>20</v>
      </c>
      <c r="AF65" s="27">
        <f>AE65*K65</f>
        <v>6000</v>
      </c>
      <c r="AG65" s="23">
        <f t="shared" si="4"/>
        <v>5000</v>
      </c>
      <c r="AH65" s="23">
        <v>5000</v>
      </c>
      <c r="AI65" s="23">
        <f t="shared" si="1"/>
        <v>5000</v>
      </c>
      <c r="AJ65" s="23">
        <f t="shared" si="2"/>
        <v>300</v>
      </c>
      <c r="AK65" s="23">
        <v>250</v>
      </c>
      <c r="AL65" s="23">
        <f t="shared" si="3"/>
        <v>250</v>
      </c>
      <c r="AM65" s="23"/>
      <c r="AN65" s="23"/>
      <c r="AO65" s="23"/>
      <c r="AP65" s="23"/>
    </row>
    <row r="66" spans="1:42" ht="37.5" customHeight="1" x14ac:dyDescent="0.25">
      <c r="A66" s="19" t="s">
        <v>27</v>
      </c>
      <c r="B66" s="81"/>
      <c r="C66" s="20">
        <v>146</v>
      </c>
      <c r="D66" s="20">
        <v>65</v>
      </c>
      <c r="E66" s="47" t="s">
        <v>172</v>
      </c>
      <c r="F66" s="47" t="s">
        <v>172</v>
      </c>
      <c r="G66" s="47" t="s">
        <v>172</v>
      </c>
      <c r="H66" s="47" t="s">
        <v>173</v>
      </c>
      <c r="I66" s="47" t="s">
        <v>173</v>
      </c>
      <c r="J66" s="22" t="s">
        <v>44</v>
      </c>
      <c r="K66" s="23">
        <v>200</v>
      </c>
      <c r="L66" s="24">
        <f>K66*AB66</f>
        <v>10000</v>
      </c>
      <c r="M66" s="25"/>
      <c r="N66" s="25"/>
      <c r="O66" s="25"/>
      <c r="P66" s="25"/>
      <c r="Q66" s="25"/>
      <c r="R66" s="25"/>
      <c r="S66" s="25"/>
      <c r="T66" s="25"/>
      <c r="U66" s="25"/>
      <c r="V66" s="26"/>
      <c r="W66" s="25"/>
      <c r="X66" s="25"/>
      <c r="Y66" s="25"/>
      <c r="Z66" s="25"/>
      <c r="AA66" s="25"/>
      <c r="AB66" s="22">
        <v>50</v>
      </c>
      <c r="AC66" s="25"/>
      <c r="AD66" s="25"/>
      <c r="AE66" s="23">
        <f>SUM(M66:AD66)</f>
        <v>50</v>
      </c>
      <c r="AF66" s="27">
        <f>AE66*K66</f>
        <v>10000</v>
      </c>
      <c r="AG66" s="23">
        <f t="shared" si="4"/>
        <v>8333.3333333333339</v>
      </c>
      <c r="AH66" s="23">
        <v>8333.34</v>
      </c>
      <c r="AI66" s="23">
        <f t="shared" si="1"/>
        <v>8333.3333333333339</v>
      </c>
      <c r="AJ66" s="23">
        <f t="shared" si="2"/>
        <v>200</v>
      </c>
      <c r="AK66" s="23">
        <v>166.66666666666669</v>
      </c>
      <c r="AL66" s="23">
        <f t="shared" si="3"/>
        <v>166.66666666666669</v>
      </c>
      <c r="AM66" s="23"/>
      <c r="AN66" s="23"/>
      <c r="AO66" s="23"/>
      <c r="AP66" s="23"/>
    </row>
    <row r="67" spans="1:42" ht="37.5" customHeight="1" x14ac:dyDescent="0.25">
      <c r="A67" s="19" t="s">
        <v>15</v>
      </c>
      <c r="B67" s="20">
        <v>34</v>
      </c>
      <c r="C67" s="20">
        <v>148</v>
      </c>
      <c r="D67" s="20">
        <v>66</v>
      </c>
      <c r="E67" s="21" t="s">
        <v>174</v>
      </c>
      <c r="F67" s="21" t="s">
        <v>174</v>
      </c>
      <c r="G67" s="21" t="s">
        <v>174</v>
      </c>
      <c r="H67" s="21" t="s">
        <v>175</v>
      </c>
      <c r="I67" s="21" t="s">
        <v>175</v>
      </c>
      <c r="J67" s="22" t="s">
        <v>44</v>
      </c>
      <c r="K67" s="23">
        <v>3</v>
      </c>
      <c r="L67" s="24">
        <v>1500</v>
      </c>
      <c r="M67" s="25"/>
      <c r="N67" s="25"/>
      <c r="O67" s="25"/>
      <c r="P67" s="22">
        <v>500</v>
      </c>
      <c r="Q67" s="25"/>
      <c r="R67" s="25"/>
      <c r="S67" s="25"/>
      <c r="T67" s="25"/>
      <c r="U67" s="25"/>
      <c r="V67" s="26"/>
      <c r="W67" s="25"/>
      <c r="X67" s="25"/>
      <c r="Y67" s="25"/>
      <c r="Z67" s="25"/>
      <c r="AA67" s="25"/>
      <c r="AB67" s="25"/>
      <c r="AC67" s="25"/>
      <c r="AD67" s="25"/>
      <c r="AE67" s="23">
        <f>SUM(M67:AD67)</f>
        <v>500</v>
      </c>
      <c r="AF67" s="27">
        <f>AE67*K67</f>
        <v>1500</v>
      </c>
      <c r="AG67" s="23">
        <f t="shared" si="4"/>
        <v>1250</v>
      </c>
      <c r="AH67" s="23">
        <v>1250</v>
      </c>
      <c r="AI67" s="23">
        <f t="shared" ref="AI67:AI120" si="5">AK67*AE67</f>
        <v>1250</v>
      </c>
      <c r="AJ67" s="23">
        <f t="shared" si="2"/>
        <v>3</v>
      </c>
      <c r="AK67" s="23">
        <v>2.5</v>
      </c>
      <c r="AL67" s="23">
        <f t="shared" si="3"/>
        <v>2.5</v>
      </c>
      <c r="AM67" s="23"/>
      <c r="AN67" s="23"/>
      <c r="AO67" s="23"/>
      <c r="AP67" s="23"/>
    </row>
    <row r="68" spans="1:42" ht="37.5" customHeight="1" x14ac:dyDescent="0.25">
      <c r="A68" s="19" t="s">
        <v>15</v>
      </c>
      <c r="B68" s="20">
        <v>33</v>
      </c>
      <c r="C68" s="20">
        <v>149</v>
      </c>
      <c r="D68" s="20">
        <v>67</v>
      </c>
      <c r="E68" s="21" t="s">
        <v>176</v>
      </c>
      <c r="F68" s="21" t="s">
        <v>176</v>
      </c>
      <c r="G68" s="21" t="s">
        <v>176</v>
      </c>
      <c r="H68" s="21" t="s">
        <v>177</v>
      </c>
      <c r="I68" s="21" t="s">
        <v>177</v>
      </c>
      <c r="J68" s="22" t="s">
        <v>44</v>
      </c>
      <c r="K68" s="23">
        <v>3</v>
      </c>
      <c r="L68" s="24">
        <v>3000</v>
      </c>
      <c r="M68" s="25"/>
      <c r="N68" s="25"/>
      <c r="O68" s="25"/>
      <c r="P68" s="22">
        <v>1000</v>
      </c>
      <c r="Q68" s="25"/>
      <c r="R68" s="25"/>
      <c r="S68" s="25"/>
      <c r="T68" s="25"/>
      <c r="U68" s="25"/>
      <c r="V68" s="26"/>
      <c r="W68" s="25"/>
      <c r="X68" s="25"/>
      <c r="Y68" s="25"/>
      <c r="Z68" s="25"/>
      <c r="AA68" s="25"/>
      <c r="AB68" s="25"/>
      <c r="AC68" s="25"/>
      <c r="AD68" s="25"/>
      <c r="AE68" s="23">
        <f>SUM(M68:AD68)</f>
        <v>1000</v>
      </c>
      <c r="AF68" s="27">
        <f>AE68*K68</f>
        <v>3000</v>
      </c>
      <c r="AG68" s="23">
        <f t="shared" si="4"/>
        <v>2500</v>
      </c>
      <c r="AH68" s="23">
        <v>2500</v>
      </c>
      <c r="AI68" s="23">
        <f t="shared" si="5"/>
        <v>2500</v>
      </c>
      <c r="AJ68" s="23">
        <f t="shared" si="2"/>
        <v>3</v>
      </c>
      <c r="AK68" s="23">
        <v>2.5</v>
      </c>
      <c r="AL68" s="23">
        <f t="shared" si="3"/>
        <v>2.5</v>
      </c>
      <c r="AM68" s="23"/>
      <c r="AN68" s="23"/>
      <c r="AO68" s="23"/>
      <c r="AP68" s="23"/>
    </row>
    <row r="69" spans="1:42" ht="37.5" customHeight="1" x14ac:dyDescent="0.25">
      <c r="A69" s="19" t="s">
        <v>19</v>
      </c>
      <c r="B69" s="41">
        <v>4</v>
      </c>
      <c r="C69" s="20">
        <v>150</v>
      </c>
      <c r="D69" s="20">
        <v>68</v>
      </c>
      <c r="E69" s="42" t="s">
        <v>178</v>
      </c>
      <c r="F69" s="42" t="s">
        <v>178</v>
      </c>
      <c r="G69" s="42" t="s">
        <v>178</v>
      </c>
      <c r="H69" s="42" t="s">
        <v>179</v>
      </c>
      <c r="I69" s="42" t="s">
        <v>179</v>
      </c>
      <c r="J69" s="22" t="s">
        <v>44</v>
      </c>
      <c r="K69" s="82">
        <v>75</v>
      </c>
      <c r="L69" s="82">
        <v>7500</v>
      </c>
      <c r="M69" s="25"/>
      <c r="N69" s="25"/>
      <c r="O69" s="25"/>
      <c r="P69" s="25"/>
      <c r="Q69" s="25"/>
      <c r="R69" s="25"/>
      <c r="S69" s="25"/>
      <c r="T69" s="82">
        <v>100</v>
      </c>
      <c r="U69" s="25"/>
      <c r="V69" s="26"/>
      <c r="W69" s="25"/>
      <c r="X69" s="25"/>
      <c r="Y69" s="25"/>
      <c r="Z69" s="25"/>
      <c r="AA69" s="25"/>
      <c r="AB69" s="25"/>
      <c r="AC69" s="25"/>
      <c r="AD69" s="25"/>
      <c r="AE69" s="23">
        <f>SUM(M69:AD69)</f>
        <v>100</v>
      </c>
      <c r="AF69" s="27">
        <f>AE69*K69</f>
        <v>7500</v>
      </c>
      <c r="AG69" s="23">
        <f t="shared" si="4"/>
        <v>6250</v>
      </c>
      <c r="AH69" s="23">
        <v>6250</v>
      </c>
      <c r="AI69" s="23">
        <f t="shared" si="5"/>
        <v>6250</v>
      </c>
      <c r="AJ69" s="23">
        <f t="shared" ref="AJ69:AJ120" si="6">AF69/AE69</f>
        <v>75</v>
      </c>
      <c r="AK69" s="23">
        <v>62.5</v>
      </c>
      <c r="AL69" s="23">
        <f t="shared" ref="AL69:AL120" si="7">AG69/AE69</f>
        <v>62.5</v>
      </c>
      <c r="AM69" s="23"/>
      <c r="AN69" s="23"/>
      <c r="AO69" s="23"/>
      <c r="AP69" s="23"/>
    </row>
    <row r="70" spans="1:42" ht="37.5" customHeight="1" x14ac:dyDescent="0.25">
      <c r="A70" s="19" t="s">
        <v>17</v>
      </c>
      <c r="B70" s="20">
        <v>37</v>
      </c>
      <c r="C70" s="20">
        <v>159</v>
      </c>
      <c r="D70" s="20">
        <v>69</v>
      </c>
      <c r="E70" s="47" t="s">
        <v>180</v>
      </c>
      <c r="F70" s="47" t="s">
        <v>180</v>
      </c>
      <c r="G70" s="47" t="s">
        <v>180</v>
      </c>
      <c r="H70" s="47" t="s">
        <v>180</v>
      </c>
      <c r="I70" s="47" t="s">
        <v>180</v>
      </c>
      <c r="J70" s="22" t="s">
        <v>44</v>
      </c>
      <c r="K70" s="23">
        <v>120</v>
      </c>
      <c r="L70" s="24">
        <f>K70*R70</f>
        <v>12000</v>
      </c>
      <c r="M70" s="25"/>
      <c r="N70" s="25"/>
      <c r="O70" s="25"/>
      <c r="P70" s="25"/>
      <c r="Q70" s="25"/>
      <c r="R70" s="22">
        <v>100</v>
      </c>
      <c r="S70" s="25"/>
      <c r="T70" s="25"/>
      <c r="U70" s="25"/>
      <c r="V70" s="26"/>
      <c r="W70" s="25"/>
      <c r="X70" s="25"/>
      <c r="Y70" s="25"/>
      <c r="Z70" s="25"/>
      <c r="AA70" s="25"/>
      <c r="AB70" s="25"/>
      <c r="AC70" s="25"/>
      <c r="AD70" s="25"/>
      <c r="AE70" s="23">
        <f>SUM(M70:AD70)</f>
        <v>100</v>
      </c>
      <c r="AF70" s="27">
        <f>AE70*K70</f>
        <v>12000</v>
      </c>
      <c r="AG70" s="23">
        <f t="shared" si="4"/>
        <v>10000</v>
      </c>
      <c r="AH70" s="23">
        <v>10000</v>
      </c>
      <c r="AI70" s="23">
        <f t="shared" si="5"/>
        <v>10000</v>
      </c>
      <c r="AJ70" s="23">
        <f t="shared" si="6"/>
        <v>120</v>
      </c>
      <c r="AK70" s="23">
        <v>100</v>
      </c>
      <c r="AL70" s="23">
        <f t="shared" si="7"/>
        <v>100</v>
      </c>
      <c r="AM70" s="23"/>
      <c r="AN70" s="23"/>
      <c r="AO70" s="23"/>
      <c r="AP70" s="23"/>
    </row>
    <row r="71" spans="1:42" ht="37.5" customHeight="1" x14ac:dyDescent="0.25">
      <c r="A71" s="19" t="s">
        <v>15</v>
      </c>
      <c r="B71" s="20">
        <v>7</v>
      </c>
      <c r="C71" s="20">
        <v>160</v>
      </c>
      <c r="D71" s="20">
        <v>70</v>
      </c>
      <c r="E71" s="21" t="s">
        <v>181</v>
      </c>
      <c r="F71" s="21" t="s">
        <v>181</v>
      </c>
      <c r="G71" s="21" t="s">
        <v>181</v>
      </c>
      <c r="H71" s="21" t="s">
        <v>182</v>
      </c>
      <c r="I71" s="21" t="s">
        <v>182</v>
      </c>
      <c r="J71" s="22" t="s">
        <v>44</v>
      </c>
      <c r="K71" s="23">
        <v>4500</v>
      </c>
      <c r="L71" s="24">
        <f>K71*P71</f>
        <v>45000</v>
      </c>
      <c r="M71" s="25"/>
      <c r="N71" s="25"/>
      <c r="O71" s="25"/>
      <c r="P71" s="22">
        <v>10</v>
      </c>
      <c r="Q71" s="25"/>
      <c r="R71" s="25"/>
      <c r="S71" s="25"/>
      <c r="T71" s="25"/>
      <c r="U71" s="25"/>
      <c r="V71" s="26"/>
      <c r="W71" s="25"/>
      <c r="X71" s="25"/>
      <c r="Y71" s="25"/>
      <c r="Z71" s="25"/>
      <c r="AA71" s="25"/>
      <c r="AB71" s="25"/>
      <c r="AC71" s="25"/>
      <c r="AD71" s="25"/>
      <c r="AE71" s="23">
        <f>SUM(M71:AD71)</f>
        <v>10</v>
      </c>
      <c r="AF71" s="27">
        <f>AE71*K71</f>
        <v>45000</v>
      </c>
      <c r="AG71" s="23">
        <f t="shared" si="4"/>
        <v>37500</v>
      </c>
      <c r="AH71" s="23">
        <v>37500</v>
      </c>
      <c r="AI71" s="23">
        <f t="shared" si="5"/>
        <v>37500</v>
      </c>
      <c r="AJ71" s="23">
        <f t="shared" si="6"/>
        <v>4500</v>
      </c>
      <c r="AK71" s="23">
        <v>3750</v>
      </c>
      <c r="AL71" s="23">
        <f t="shared" si="7"/>
        <v>3750</v>
      </c>
      <c r="AM71" s="23"/>
      <c r="AN71" s="23"/>
      <c r="AO71" s="23"/>
      <c r="AP71" s="23"/>
    </row>
    <row r="72" spans="1:42" ht="37.5" customHeight="1" x14ac:dyDescent="0.25">
      <c r="A72" s="19" t="s">
        <v>15</v>
      </c>
      <c r="B72" s="20">
        <v>5</v>
      </c>
      <c r="C72" s="20">
        <v>161</v>
      </c>
      <c r="D72" s="20">
        <v>71</v>
      </c>
      <c r="E72" s="21" t="s">
        <v>183</v>
      </c>
      <c r="F72" s="21" t="s">
        <v>183</v>
      </c>
      <c r="G72" s="21" t="s">
        <v>183</v>
      </c>
      <c r="H72" s="21" t="s">
        <v>184</v>
      </c>
      <c r="I72" s="21" t="s">
        <v>184</v>
      </c>
      <c r="J72" s="22" t="s">
        <v>44</v>
      </c>
      <c r="K72" s="23">
        <v>4000</v>
      </c>
      <c r="L72" s="24">
        <f>K72*P72</f>
        <v>20000</v>
      </c>
      <c r="M72" s="25"/>
      <c r="N72" s="25"/>
      <c r="O72" s="25"/>
      <c r="P72" s="22">
        <v>5</v>
      </c>
      <c r="Q72" s="25"/>
      <c r="R72" s="25"/>
      <c r="S72" s="25"/>
      <c r="T72" s="25"/>
      <c r="U72" s="25"/>
      <c r="V72" s="26"/>
      <c r="W72" s="25"/>
      <c r="X72" s="25"/>
      <c r="Y72" s="25"/>
      <c r="Z72" s="25"/>
      <c r="AA72" s="25"/>
      <c r="AB72" s="25"/>
      <c r="AC72" s="25"/>
      <c r="AD72" s="25"/>
      <c r="AE72" s="23">
        <f>SUM(M72:AD72)</f>
        <v>5</v>
      </c>
      <c r="AF72" s="27">
        <f>AE72*K72</f>
        <v>20000</v>
      </c>
      <c r="AG72" s="23">
        <f t="shared" si="4"/>
        <v>16666.666666666668</v>
      </c>
      <c r="AH72" s="23">
        <v>16666.669999999998</v>
      </c>
      <c r="AI72" s="23">
        <f t="shared" si="5"/>
        <v>16666.666666666668</v>
      </c>
      <c r="AJ72" s="23">
        <f t="shared" si="6"/>
        <v>4000</v>
      </c>
      <c r="AK72" s="23">
        <v>3333.3333333333335</v>
      </c>
      <c r="AL72" s="23">
        <f t="shared" si="7"/>
        <v>3333.3333333333335</v>
      </c>
      <c r="AM72" s="23"/>
      <c r="AN72" s="23"/>
      <c r="AO72" s="23"/>
      <c r="AP72" s="23"/>
    </row>
    <row r="73" spans="1:42" ht="37.5" customHeight="1" x14ac:dyDescent="0.25">
      <c r="A73" s="19" t="s">
        <v>15</v>
      </c>
      <c r="B73" s="20">
        <v>2</v>
      </c>
      <c r="C73" s="20">
        <v>162</v>
      </c>
      <c r="D73" s="20">
        <v>72</v>
      </c>
      <c r="E73" s="21" t="s">
        <v>185</v>
      </c>
      <c r="F73" s="21" t="s">
        <v>185</v>
      </c>
      <c r="G73" s="21" t="s">
        <v>185</v>
      </c>
      <c r="H73" s="21" t="s">
        <v>186</v>
      </c>
      <c r="I73" s="21" t="s">
        <v>186</v>
      </c>
      <c r="J73" s="22" t="s">
        <v>44</v>
      </c>
      <c r="K73" s="23">
        <v>4000</v>
      </c>
      <c r="L73" s="24">
        <f>K73*P73</f>
        <v>80000</v>
      </c>
      <c r="M73" s="25"/>
      <c r="N73" s="25"/>
      <c r="O73" s="25"/>
      <c r="P73" s="22">
        <v>20</v>
      </c>
      <c r="Q73" s="25"/>
      <c r="R73" s="25"/>
      <c r="S73" s="25"/>
      <c r="T73" s="25"/>
      <c r="U73" s="25"/>
      <c r="V73" s="26"/>
      <c r="W73" s="25"/>
      <c r="X73" s="25"/>
      <c r="Y73" s="25"/>
      <c r="Z73" s="25"/>
      <c r="AA73" s="25"/>
      <c r="AB73" s="25"/>
      <c r="AC73" s="25"/>
      <c r="AD73" s="25"/>
      <c r="AE73" s="23">
        <f>SUM(M73:AD73)</f>
        <v>20</v>
      </c>
      <c r="AF73" s="27">
        <f>AE73*K73</f>
        <v>80000</v>
      </c>
      <c r="AG73" s="23">
        <f t="shared" si="4"/>
        <v>66666.666666666672</v>
      </c>
      <c r="AH73" s="23">
        <v>66666.67</v>
      </c>
      <c r="AI73" s="23">
        <f t="shared" si="5"/>
        <v>66666.666666666672</v>
      </c>
      <c r="AJ73" s="23">
        <f t="shared" si="6"/>
        <v>4000</v>
      </c>
      <c r="AK73" s="23">
        <v>3333.3333333333335</v>
      </c>
      <c r="AL73" s="23">
        <f t="shared" si="7"/>
        <v>3333.3333333333335</v>
      </c>
      <c r="AM73" s="23"/>
      <c r="AN73" s="23"/>
      <c r="AO73" s="23"/>
      <c r="AP73" s="23"/>
    </row>
    <row r="74" spans="1:42" ht="37.5" customHeight="1" x14ac:dyDescent="0.25">
      <c r="A74" s="19" t="s">
        <v>15</v>
      </c>
      <c r="B74" s="20">
        <v>9</v>
      </c>
      <c r="C74" s="20">
        <v>163</v>
      </c>
      <c r="D74" s="20">
        <v>73</v>
      </c>
      <c r="E74" s="21" t="s">
        <v>187</v>
      </c>
      <c r="F74" s="21" t="s">
        <v>187</v>
      </c>
      <c r="G74" s="21" t="s">
        <v>187</v>
      </c>
      <c r="H74" s="21" t="s">
        <v>188</v>
      </c>
      <c r="I74" s="21" t="s">
        <v>188</v>
      </c>
      <c r="J74" s="22" t="s">
        <v>44</v>
      </c>
      <c r="K74" s="23">
        <v>2200</v>
      </c>
      <c r="L74" s="24">
        <f>K74*P74</f>
        <v>55000</v>
      </c>
      <c r="M74" s="25"/>
      <c r="N74" s="25"/>
      <c r="O74" s="25"/>
      <c r="P74" s="22">
        <v>25</v>
      </c>
      <c r="Q74" s="25"/>
      <c r="R74" s="25"/>
      <c r="S74" s="25"/>
      <c r="T74" s="25"/>
      <c r="U74" s="25"/>
      <c r="V74" s="26"/>
      <c r="W74" s="25"/>
      <c r="X74" s="25"/>
      <c r="Y74" s="25"/>
      <c r="Z74" s="25"/>
      <c r="AA74" s="25"/>
      <c r="AB74" s="25"/>
      <c r="AC74" s="25"/>
      <c r="AD74" s="25"/>
      <c r="AE74" s="23">
        <f>SUM(M74:AD74)</f>
        <v>25</v>
      </c>
      <c r="AF74" s="27">
        <f>AE74*K74</f>
        <v>55000</v>
      </c>
      <c r="AG74" s="23">
        <f t="shared" si="4"/>
        <v>45833.333333333336</v>
      </c>
      <c r="AH74" s="23">
        <v>45833.340000000004</v>
      </c>
      <c r="AI74" s="23">
        <f t="shared" si="5"/>
        <v>45833.333333333336</v>
      </c>
      <c r="AJ74" s="23">
        <f t="shared" si="6"/>
        <v>2200</v>
      </c>
      <c r="AK74" s="23">
        <v>1833.3333333333335</v>
      </c>
      <c r="AL74" s="23">
        <f t="shared" si="7"/>
        <v>1833.3333333333335</v>
      </c>
      <c r="AM74" s="23"/>
      <c r="AN74" s="23"/>
      <c r="AO74" s="23"/>
      <c r="AP74" s="23"/>
    </row>
    <row r="75" spans="1:42" ht="37.5" customHeight="1" x14ac:dyDescent="0.25">
      <c r="A75" s="19" t="s">
        <v>15</v>
      </c>
      <c r="B75" s="20">
        <v>4</v>
      </c>
      <c r="C75" s="20">
        <v>164</v>
      </c>
      <c r="D75" s="20">
        <v>74</v>
      </c>
      <c r="E75" s="21" t="s">
        <v>189</v>
      </c>
      <c r="F75" s="21" t="s">
        <v>189</v>
      </c>
      <c r="G75" s="21" t="s">
        <v>189</v>
      </c>
      <c r="H75" s="21" t="s">
        <v>190</v>
      </c>
      <c r="I75" s="21" t="s">
        <v>190</v>
      </c>
      <c r="J75" s="22" t="s">
        <v>44</v>
      </c>
      <c r="K75" s="23">
        <v>2200</v>
      </c>
      <c r="L75" s="24">
        <v>44000</v>
      </c>
      <c r="M75" s="25"/>
      <c r="N75" s="25"/>
      <c r="O75" s="25"/>
      <c r="P75" s="22">
        <v>20</v>
      </c>
      <c r="Q75" s="25"/>
      <c r="R75" s="25"/>
      <c r="S75" s="25"/>
      <c r="T75" s="25"/>
      <c r="U75" s="25"/>
      <c r="V75" s="26"/>
      <c r="W75" s="25"/>
      <c r="X75" s="25"/>
      <c r="Y75" s="25"/>
      <c r="Z75" s="25"/>
      <c r="AA75" s="25"/>
      <c r="AB75" s="25"/>
      <c r="AC75" s="25"/>
      <c r="AD75" s="25"/>
      <c r="AE75" s="23">
        <f>SUM(M75:AD75)</f>
        <v>20</v>
      </c>
      <c r="AF75" s="27">
        <f>AE75*K75</f>
        <v>44000</v>
      </c>
      <c r="AG75" s="23">
        <f t="shared" si="4"/>
        <v>36666.666666666672</v>
      </c>
      <c r="AH75" s="23">
        <v>36666.670000000006</v>
      </c>
      <c r="AI75" s="23">
        <f t="shared" si="5"/>
        <v>36666.666666666672</v>
      </c>
      <c r="AJ75" s="23">
        <f t="shared" si="6"/>
        <v>2200</v>
      </c>
      <c r="AK75" s="23">
        <v>1833.3333333333335</v>
      </c>
      <c r="AL75" s="23">
        <f t="shared" si="7"/>
        <v>1833.3333333333335</v>
      </c>
      <c r="AM75" s="23"/>
      <c r="AN75" s="23"/>
      <c r="AO75" s="23"/>
      <c r="AP75" s="23"/>
    </row>
    <row r="76" spans="1:42" ht="37.5" customHeight="1" x14ac:dyDescent="0.25">
      <c r="A76" s="19" t="s">
        <v>15</v>
      </c>
      <c r="B76" s="20">
        <v>19</v>
      </c>
      <c r="C76" s="20">
        <v>165</v>
      </c>
      <c r="D76" s="20">
        <v>75</v>
      </c>
      <c r="E76" s="21" t="s">
        <v>191</v>
      </c>
      <c r="F76" s="21" t="s">
        <v>191</v>
      </c>
      <c r="G76" s="21" t="s">
        <v>191</v>
      </c>
      <c r="H76" s="21" t="s">
        <v>192</v>
      </c>
      <c r="I76" s="21" t="s">
        <v>192</v>
      </c>
      <c r="J76" s="22" t="s">
        <v>44</v>
      </c>
      <c r="K76" s="23">
        <v>5000</v>
      </c>
      <c r="L76" s="24">
        <v>50000</v>
      </c>
      <c r="M76" s="25"/>
      <c r="N76" s="25"/>
      <c r="O76" s="25"/>
      <c r="P76" s="22">
        <v>10</v>
      </c>
      <c r="Q76" s="25"/>
      <c r="R76" s="25"/>
      <c r="S76" s="25"/>
      <c r="T76" s="25"/>
      <c r="U76" s="25"/>
      <c r="V76" s="26"/>
      <c r="W76" s="25"/>
      <c r="X76" s="25"/>
      <c r="Y76" s="25"/>
      <c r="Z76" s="25"/>
      <c r="AA76" s="25"/>
      <c r="AB76" s="25"/>
      <c r="AC76" s="25"/>
      <c r="AD76" s="25"/>
      <c r="AE76" s="23">
        <f>SUM(M76:AD76)</f>
        <v>10</v>
      </c>
      <c r="AF76" s="27">
        <f>AE76*K76</f>
        <v>50000</v>
      </c>
      <c r="AG76" s="23">
        <f t="shared" si="4"/>
        <v>41666.666666666672</v>
      </c>
      <c r="AH76" s="23">
        <v>41666.670000000006</v>
      </c>
      <c r="AI76" s="23">
        <f t="shared" si="5"/>
        <v>41666.666666666672</v>
      </c>
      <c r="AJ76" s="23">
        <f t="shared" si="6"/>
        <v>5000</v>
      </c>
      <c r="AK76" s="23">
        <v>4166.666666666667</v>
      </c>
      <c r="AL76" s="23">
        <f t="shared" si="7"/>
        <v>4166.666666666667</v>
      </c>
      <c r="AM76" s="23"/>
      <c r="AN76" s="23"/>
      <c r="AO76" s="23"/>
      <c r="AP76" s="23"/>
    </row>
    <row r="77" spans="1:42" ht="37.5" customHeight="1" x14ac:dyDescent="0.25">
      <c r="A77" s="19" t="s">
        <v>18</v>
      </c>
      <c r="B77" s="83">
        <v>3</v>
      </c>
      <c r="C77" s="20">
        <v>169</v>
      </c>
      <c r="D77" s="20">
        <v>76</v>
      </c>
      <c r="E77" s="47" t="s">
        <v>193</v>
      </c>
      <c r="F77" s="47" t="s">
        <v>193</v>
      </c>
      <c r="G77" s="47" t="s">
        <v>193</v>
      </c>
      <c r="H77" s="37" t="s">
        <v>194</v>
      </c>
      <c r="I77" s="37" t="s">
        <v>194</v>
      </c>
      <c r="J77" s="22" t="s">
        <v>44</v>
      </c>
      <c r="K77" s="83">
        <v>609</v>
      </c>
      <c r="L77" s="83">
        <f>S77*K77</f>
        <v>36540</v>
      </c>
      <c r="M77" s="25"/>
      <c r="N77" s="25"/>
      <c r="O77" s="25"/>
      <c r="P77" s="25"/>
      <c r="Q77" s="25"/>
      <c r="R77" s="25"/>
      <c r="S77" s="83">
        <v>60</v>
      </c>
      <c r="T77" s="25"/>
      <c r="U77" s="25"/>
      <c r="V77" s="26"/>
      <c r="W77" s="25"/>
      <c r="X77" s="25"/>
      <c r="Y77" s="25"/>
      <c r="Z77" s="25"/>
      <c r="AA77" s="25"/>
      <c r="AB77" s="25"/>
      <c r="AC77" s="25"/>
      <c r="AD77" s="25"/>
      <c r="AE77" s="23">
        <f>SUM(M77:AD77)</f>
        <v>60</v>
      </c>
      <c r="AF77" s="27">
        <f>AE77*K77</f>
        <v>36540</v>
      </c>
      <c r="AG77" s="23">
        <f t="shared" si="4"/>
        <v>30450</v>
      </c>
      <c r="AH77" s="23">
        <v>30450</v>
      </c>
      <c r="AI77" s="23">
        <f t="shared" si="5"/>
        <v>30450</v>
      </c>
      <c r="AJ77" s="23">
        <f t="shared" si="6"/>
        <v>609</v>
      </c>
      <c r="AK77" s="23">
        <v>507.5</v>
      </c>
      <c r="AL77" s="23">
        <f t="shared" si="7"/>
        <v>507.5</v>
      </c>
      <c r="AM77" s="23"/>
      <c r="AN77" s="23"/>
      <c r="AO77" s="23"/>
      <c r="AP77" s="23"/>
    </row>
    <row r="78" spans="1:42" ht="37.5" customHeight="1" x14ac:dyDescent="0.25">
      <c r="A78" s="19" t="s">
        <v>19</v>
      </c>
      <c r="B78" s="84">
        <v>2</v>
      </c>
      <c r="C78" s="20">
        <v>175</v>
      </c>
      <c r="D78" s="20">
        <v>77</v>
      </c>
      <c r="E78" s="48" t="s">
        <v>195</v>
      </c>
      <c r="F78" s="48" t="s">
        <v>195</v>
      </c>
      <c r="G78" s="48" t="s">
        <v>195</v>
      </c>
      <c r="H78" s="48" t="s">
        <v>196</v>
      </c>
      <c r="I78" s="48" t="s">
        <v>196</v>
      </c>
      <c r="J78" s="22" t="s">
        <v>44</v>
      </c>
      <c r="K78" s="60">
        <v>22</v>
      </c>
      <c r="L78" s="60">
        <v>22000</v>
      </c>
      <c r="M78" s="25"/>
      <c r="N78" s="25"/>
      <c r="O78" s="25"/>
      <c r="P78" s="25"/>
      <c r="Q78" s="25"/>
      <c r="R78" s="25"/>
      <c r="S78" s="25"/>
      <c r="T78" s="59">
        <v>1000</v>
      </c>
      <c r="U78" s="25"/>
      <c r="V78" s="26"/>
      <c r="W78" s="25"/>
      <c r="X78" s="25"/>
      <c r="Y78" s="25"/>
      <c r="Z78" s="25"/>
      <c r="AA78" s="25"/>
      <c r="AB78" s="25"/>
      <c r="AC78" s="25"/>
      <c r="AD78" s="25"/>
      <c r="AE78" s="23">
        <f>SUM(M78:AD78)</f>
        <v>1000</v>
      </c>
      <c r="AF78" s="27">
        <f>AE78*K78</f>
        <v>22000</v>
      </c>
      <c r="AG78" s="23">
        <f t="shared" si="4"/>
        <v>18333.333333333336</v>
      </c>
      <c r="AH78" s="23">
        <v>18333.34</v>
      </c>
      <c r="AI78" s="23">
        <f t="shared" si="5"/>
        <v>18333.333333333336</v>
      </c>
      <c r="AJ78" s="23">
        <f t="shared" si="6"/>
        <v>22</v>
      </c>
      <c r="AK78" s="23">
        <v>18.333333333333336</v>
      </c>
      <c r="AL78" s="23">
        <f t="shared" si="7"/>
        <v>18.333333333333336</v>
      </c>
      <c r="AM78" s="23"/>
      <c r="AN78" s="23"/>
      <c r="AO78" s="23"/>
      <c r="AP78" s="23"/>
    </row>
    <row r="79" spans="1:42" ht="37.5" customHeight="1" x14ac:dyDescent="0.25">
      <c r="A79" s="19" t="s">
        <v>17</v>
      </c>
      <c r="B79" s="20">
        <v>38</v>
      </c>
      <c r="C79" s="20">
        <v>181</v>
      </c>
      <c r="D79" s="20">
        <v>78</v>
      </c>
      <c r="E79" s="47" t="s">
        <v>197</v>
      </c>
      <c r="F79" s="47" t="s">
        <v>197</v>
      </c>
      <c r="G79" s="47" t="s">
        <v>197</v>
      </c>
      <c r="H79" s="21" t="s">
        <v>198</v>
      </c>
      <c r="I79" s="21" t="s">
        <v>198</v>
      </c>
      <c r="J79" s="22" t="s">
        <v>44</v>
      </c>
      <c r="K79" s="23">
        <v>100</v>
      </c>
      <c r="L79" s="24">
        <f>K79*R79</f>
        <v>20000</v>
      </c>
      <c r="M79" s="25"/>
      <c r="N79" s="25"/>
      <c r="O79" s="25"/>
      <c r="P79" s="25"/>
      <c r="Q79" s="25"/>
      <c r="R79" s="22">
        <v>200</v>
      </c>
      <c r="S79" s="25"/>
      <c r="T79" s="25"/>
      <c r="U79" s="25"/>
      <c r="V79" s="26"/>
      <c r="W79" s="25"/>
      <c r="X79" s="25"/>
      <c r="Y79" s="25"/>
      <c r="Z79" s="25"/>
      <c r="AA79" s="25"/>
      <c r="AB79" s="25"/>
      <c r="AC79" s="25"/>
      <c r="AD79" s="25"/>
      <c r="AE79" s="23">
        <f>SUM(M79:AD79)</f>
        <v>200</v>
      </c>
      <c r="AF79" s="27">
        <f>AE79*K79</f>
        <v>20000</v>
      </c>
      <c r="AG79" s="23">
        <f t="shared" si="4"/>
        <v>16666.666666666668</v>
      </c>
      <c r="AH79" s="23">
        <v>16666.669999999998</v>
      </c>
      <c r="AI79" s="23">
        <f t="shared" si="5"/>
        <v>16666.666666666668</v>
      </c>
      <c r="AJ79" s="23">
        <f t="shared" si="6"/>
        <v>100</v>
      </c>
      <c r="AK79" s="23">
        <v>83.333333333333343</v>
      </c>
      <c r="AL79" s="23">
        <f t="shared" si="7"/>
        <v>83.333333333333343</v>
      </c>
      <c r="AM79" s="23"/>
      <c r="AN79" s="23"/>
      <c r="AO79" s="23"/>
      <c r="AP79" s="23"/>
    </row>
    <row r="80" spans="1:42" ht="37.5" customHeight="1" x14ac:dyDescent="0.25">
      <c r="A80" s="19" t="s">
        <v>22</v>
      </c>
      <c r="B80" s="77">
        <v>4</v>
      </c>
      <c r="C80" s="20">
        <v>182</v>
      </c>
      <c r="D80" s="20">
        <v>79</v>
      </c>
      <c r="E80" s="57" t="s">
        <v>199</v>
      </c>
      <c r="F80" s="57" t="s">
        <v>199</v>
      </c>
      <c r="G80" s="57" t="s">
        <v>199</v>
      </c>
      <c r="H80" s="57" t="s">
        <v>200</v>
      </c>
      <c r="I80" s="57" t="s">
        <v>200</v>
      </c>
      <c r="J80" s="22" t="s">
        <v>44</v>
      </c>
      <c r="K80" s="23">
        <v>333</v>
      </c>
      <c r="L80" s="85">
        <v>6660</v>
      </c>
      <c r="M80" s="25"/>
      <c r="N80" s="25"/>
      <c r="O80" s="25"/>
      <c r="P80" s="25"/>
      <c r="Q80" s="25"/>
      <c r="R80" s="25"/>
      <c r="S80" s="25"/>
      <c r="T80" s="25"/>
      <c r="U80" s="25"/>
      <c r="V80" s="26"/>
      <c r="W80" s="80">
        <v>20</v>
      </c>
      <c r="X80" s="25"/>
      <c r="Y80" s="25"/>
      <c r="Z80" s="25"/>
      <c r="AA80" s="25"/>
      <c r="AB80" s="25"/>
      <c r="AC80" s="25"/>
      <c r="AD80" s="25"/>
      <c r="AE80" s="23">
        <f>SUM(M80:AD80)</f>
        <v>20</v>
      </c>
      <c r="AF80" s="27">
        <f>AE80*K80</f>
        <v>6660</v>
      </c>
      <c r="AG80" s="23">
        <f t="shared" si="4"/>
        <v>5550</v>
      </c>
      <c r="AH80" s="23">
        <v>5550</v>
      </c>
      <c r="AI80" s="23">
        <f t="shared" si="5"/>
        <v>5550</v>
      </c>
      <c r="AJ80" s="23">
        <f t="shared" si="6"/>
        <v>333</v>
      </c>
      <c r="AK80" s="23">
        <v>277.5</v>
      </c>
      <c r="AL80" s="23">
        <f t="shared" si="7"/>
        <v>277.5</v>
      </c>
      <c r="AM80" s="23"/>
      <c r="AN80" s="23"/>
      <c r="AO80" s="23"/>
      <c r="AP80" s="23"/>
    </row>
    <row r="81" spans="1:42" ht="37.5" customHeight="1" x14ac:dyDescent="0.25">
      <c r="A81" s="19" t="s">
        <v>17</v>
      </c>
      <c r="B81" s="20">
        <v>19</v>
      </c>
      <c r="C81" s="20">
        <v>185</v>
      </c>
      <c r="D81" s="20">
        <v>80</v>
      </c>
      <c r="E81" s="21" t="s">
        <v>201</v>
      </c>
      <c r="F81" s="21" t="s">
        <v>201</v>
      </c>
      <c r="G81" s="21" t="s">
        <v>201</v>
      </c>
      <c r="H81" s="21" t="s">
        <v>202</v>
      </c>
      <c r="I81" s="21" t="s">
        <v>202</v>
      </c>
      <c r="J81" s="22" t="s">
        <v>44</v>
      </c>
      <c r="K81" s="23">
        <v>300</v>
      </c>
      <c r="L81" s="24">
        <f>K81*R81</f>
        <v>900</v>
      </c>
      <c r="M81" s="25"/>
      <c r="N81" s="25"/>
      <c r="O81" s="25"/>
      <c r="P81" s="25"/>
      <c r="Q81" s="25"/>
      <c r="R81" s="22">
        <v>3</v>
      </c>
      <c r="S81" s="25"/>
      <c r="T81" s="25"/>
      <c r="U81" s="25"/>
      <c r="V81" s="26"/>
      <c r="W81" s="25"/>
      <c r="X81" s="25"/>
      <c r="Y81" s="25"/>
      <c r="Z81" s="25"/>
      <c r="AA81" s="25"/>
      <c r="AB81" s="25"/>
      <c r="AC81" s="25"/>
      <c r="AD81" s="25"/>
      <c r="AE81" s="23">
        <f>SUM(M81:AD81)</f>
        <v>3</v>
      </c>
      <c r="AF81" s="27">
        <f>AE81*K81</f>
        <v>900</v>
      </c>
      <c r="AG81" s="23">
        <f t="shared" si="4"/>
        <v>750</v>
      </c>
      <c r="AH81" s="23">
        <v>750</v>
      </c>
      <c r="AI81" s="23">
        <f t="shared" si="5"/>
        <v>750</v>
      </c>
      <c r="AJ81" s="23">
        <f t="shared" si="6"/>
        <v>300</v>
      </c>
      <c r="AK81" s="23">
        <v>250</v>
      </c>
      <c r="AL81" s="23">
        <f t="shared" si="7"/>
        <v>250</v>
      </c>
      <c r="AM81" s="23"/>
      <c r="AN81" s="23"/>
      <c r="AO81" s="23"/>
      <c r="AP81" s="23"/>
    </row>
    <row r="82" spans="1:42" ht="37.5" customHeight="1" x14ac:dyDescent="0.25">
      <c r="A82" s="19" t="s">
        <v>26</v>
      </c>
      <c r="B82" s="29">
        <v>14</v>
      </c>
      <c r="C82" s="20">
        <v>187</v>
      </c>
      <c r="D82" s="20">
        <v>81</v>
      </c>
      <c r="E82" s="30" t="s">
        <v>203</v>
      </c>
      <c r="F82" s="30" t="s">
        <v>203</v>
      </c>
      <c r="G82" s="30" t="s">
        <v>203</v>
      </c>
      <c r="H82" s="30" t="s">
        <v>204</v>
      </c>
      <c r="I82" s="30" t="s">
        <v>204</v>
      </c>
      <c r="J82" s="22" t="s">
        <v>44</v>
      </c>
      <c r="K82" s="31">
        <v>5000</v>
      </c>
      <c r="L82" s="32">
        <v>5000</v>
      </c>
      <c r="M82" s="25"/>
      <c r="N82" s="25"/>
      <c r="O82" s="25"/>
      <c r="P82" s="25"/>
      <c r="Q82" s="25"/>
      <c r="R82" s="25"/>
      <c r="S82" s="25"/>
      <c r="T82" s="25"/>
      <c r="U82" s="25"/>
      <c r="V82" s="26"/>
      <c r="W82" s="25"/>
      <c r="X82" s="25"/>
      <c r="Y82" s="25"/>
      <c r="Z82" s="25"/>
      <c r="AA82" s="33">
        <v>1</v>
      </c>
      <c r="AB82" s="25"/>
      <c r="AC82" s="25"/>
      <c r="AD82" s="25"/>
      <c r="AE82" s="23">
        <f>SUM(M82:AD82)</f>
        <v>1</v>
      </c>
      <c r="AF82" s="27">
        <f>AE82*K82</f>
        <v>5000</v>
      </c>
      <c r="AG82" s="23">
        <f t="shared" si="4"/>
        <v>4166.666666666667</v>
      </c>
      <c r="AH82" s="23">
        <v>4166.67</v>
      </c>
      <c r="AI82" s="23">
        <f t="shared" si="5"/>
        <v>4166.666666666667</v>
      </c>
      <c r="AJ82" s="23">
        <f t="shared" si="6"/>
        <v>5000</v>
      </c>
      <c r="AK82" s="23">
        <v>4166.666666666667</v>
      </c>
      <c r="AL82" s="23">
        <f t="shared" si="7"/>
        <v>4166.666666666667</v>
      </c>
      <c r="AM82" s="23"/>
      <c r="AN82" s="23"/>
      <c r="AO82" s="23"/>
      <c r="AP82" s="23"/>
    </row>
    <row r="83" spans="1:42" ht="37.5" customHeight="1" x14ac:dyDescent="0.25">
      <c r="A83" s="19" t="s">
        <v>26</v>
      </c>
      <c r="B83" s="29">
        <v>13</v>
      </c>
      <c r="C83" s="20">
        <v>188</v>
      </c>
      <c r="D83" s="20">
        <v>82</v>
      </c>
      <c r="E83" s="30" t="s">
        <v>205</v>
      </c>
      <c r="F83" s="30" t="s">
        <v>205</v>
      </c>
      <c r="G83" s="30" t="s">
        <v>205</v>
      </c>
      <c r="H83" s="30" t="s">
        <v>206</v>
      </c>
      <c r="I83" s="30" t="s">
        <v>206</v>
      </c>
      <c r="J83" s="22" t="s">
        <v>44</v>
      </c>
      <c r="K83" s="34">
        <v>6000</v>
      </c>
      <c r="L83" s="32">
        <v>6000</v>
      </c>
      <c r="M83" s="25"/>
      <c r="N83" s="25"/>
      <c r="O83" s="25"/>
      <c r="P83" s="25"/>
      <c r="Q83" s="25"/>
      <c r="R83" s="25"/>
      <c r="S83" s="25"/>
      <c r="T83" s="25"/>
      <c r="U83" s="25"/>
      <c r="V83" s="26"/>
      <c r="W83" s="25"/>
      <c r="X83" s="25"/>
      <c r="Y83" s="25"/>
      <c r="Z83" s="25"/>
      <c r="AA83" s="33">
        <v>1</v>
      </c>
      <c r="AB83" s="25"/>
      <c r="AC83" s="25"/>
      <c r="AD83" s="25"/>
      <c r="AE83" s="23">
        <f>SUM(M83:AD83)</f>
        <v>1</v>
      </c>
      <c r="AF83" s="27">
        <f>AE83*K83</f>
        <v>6000</v>
      </c>
      <c r="AG83" s="23">
        <f t="shared" si="4"/>
        <v>5000</v>
      </c>
      <c r="AH83" s="23">
        <v>5000</v>
      </c>
      <c r="AI83" s="23">
        <f t="shared" si="5"/>
        <v>5000</v>
      </c>
      <c r="AJ83" s="23">
        <f t="shared" si="6"/>
        <v>6000</v>
      </c>
      <c r="AK83" s="23">
        <v>5000</v>
      </c>
      <c r="AL83" s="23">
        <f t="shared" si="7"/>
        <v>5000</v>
      </c>
      <c r="AM83" s="23"/>
      <c r="AN83" s="23"/>
      <c r="AO83" s="23"/>
      <c r="AP83" s="23"/>
    </row>
    <row r="84" spans="1:42" ht="37.5" customHeight="1" x14ac:dyDescent="0.25">
      <c r="A84" s="19" t="s">
        <v>26</v>
      </c>
      <c r="B84" s="29">
        <v>15</v>
      </c>
      <c r="C84" s="20">
        <v>190</v>
      </c>
      <c r="D84" s="20">
        <v>83</v>
      </c>
      <c r="E84" s="30" t="s">
        <v>207</v>
      </c>
      <c r="F84" s="30" t="s">
        <v>207</v>
      </c>
      <c r="G84" s="30" t="s">
        <v>207</v>
      </c>
      <c r="H84" s="30" t="s">
        <v>208</v>
      </c>
      <c r="I84" s="73" t="s">
        <v>209</v>
      </c>
      <c r="J84" s="22" t="s">
        <v>44</v>
      </c>
      <c r="K84" s="34">
        <v>3500</v>
      </c>
      <c r="L84" s="32">
        <v>3500</v>
      </c>
      <c r="M84" s="25"/>
      <c r="N84" s="25"/>
      <c r="O84" s="25"/>
      <c r="P84" s="25"/>
      <c r="Q84" s="25"/>
      <c r="R84" s="25"/>
      <c r="S84" s="25"/>
      <c r="T84" s="25"/>
      <c r="U84" s="25"/>
      <c r="V84" s="26"/>
      <c r="W84" s="25"/>
      <c r="X84" s="25"/>
      <c r="Y84" s="25"/>
      <c r="Z84" s="25"/>
      <c r="AA84" s="33">
        <v>1</v>
      </c>
      <c r="AB84" s="25"/>
      <c r="AC84" s="25"/>
      <c r="AD84" s="25"/>
      <c r="AE84" s="23">
        <f>SUM(M84:AD84)</f>
        <v>1</v>
      </c>
      <c r="AF84" s="27">
        <f>AE84*K84</f>
        <v>3500</v>
      </c>
      <c r="AG84" s="23">
        <f t="shared" si="4"/>
        <v>2916.666666666667</v>
      </c>
      <c r="AH84" s="23">
        <v>2916.67</v>
      </c>
      <c r="AI84" s="23">
        <f t="shared" si="5"/>
        <v>2916.666666666667</v>
      </c>
      <c r="AJ84" s="23">
        <f t="shared" si="6"/>
        <v>3500</v>
      </c>
      <c r="AK84" s="23">
        <v>2916.666666666667</v>
      </c>
      <c r="AL84" s="23">
        <f t="shared" si="7"/>
        <v>2916.666666666667</v>
      </c>
      <c r="AM84" s="23"/>
      <c r="AN84" s="23"/>
      <c r="AO84" s="23"/>
      <c r="AP84" s="23"/>
    </row>
    <row r="85" spans="1:42" ht="37.5" customHeight="1" x14ac:dyDescent="0.25">
      <c r="A85" s="19"/>
      <c r="B85" s="29"/>
      <c r="C85" s="20">
        <v>192</v>
      </c>
      <c r="D85" s="20">
        <v>84</v>
      </c>
      <c r="E85" s="30" t="s">
        <v>210</v>
      </c>
      <c r="F85" s="30" t="s">
        <v>210</v>
      </c>
      <c r="G85" s="30" t="s">
        <v>210</v>
      </c>
      <c r="H85" s="30" t="s">
        <v>211</v>
      </c>
      <c r="I85" s="73" t="s">
        <v>211</v>
      </c>
      <c r="J85" s="22" t="s">
        <v>44</v>
      </c>
      <c r="K85" s="34">
        <v>2166</v>
      </c>
      <c r="L85" s="32">
        <v>4332</v>
      </c>
      <c r="M85" s="25"/>
      <c r="N85" s="25"/>
      <c r="O85" s="25"/>
      <c r="P85" s="25"/>
      <c r="Q85" s="25"/>
      <c r="R85" s="25"/>
      <c r="S85" s="25"/>
      <c r="T85" s="25">
        <v>2</v>
      </c>
      <c r="U85" s="25"/>
      <c r="V85" s="26"/>
      <c r="W85" s="25"/>
      <c r="X85" s="25"/>
      <c r="Y85" s="25"/>
      <c r="Z85" s="25"/>
      <c r="AA85" s="33"/>
      <c r="AB85" s="25"/>
      <c r="AC85" s="25"/>
      <c r="AD85" s="25"/>
      <c r="AE85" s="23">
        <v>2</v>
      </c>
      <c r="AF85" s="27">
        <v>4332</v>
      </c>
      <c r="AG85" s="23">
        <v>3610</v>
      </c>
      <c r="AH85" s="23">
        <v>3610</v>
      </c>
      <c r="AI85" s="38">
        <f t="shared" si="5"/>
        <v>6005</v>
      </c>
      <c r="AJ85" s="23">
        <f t="shared" si="6"/>
        <v>2166</v>
      </c>
      <c r="AK85" s="38">
        <v>3002.5</v>
      </c>
      <c r="AL85" s="23">
        <f t="shared" si="7"/>
        <v>1805</v>
      </c>
      <c r="AM85" s="23"/>
      <c r="AN85" s="74">
        <f>AVERAGE(AL85,AO85)</f>
        <v>3002.5</v>
      </c>
      <c r="AO85" s="23">
        <v>4200</v>
      </c>
      <c r="AP85" s="23">
        <f>AO85/1.29</f>
        <v>3255.8139534883721</v>
      </c>
    </row>
    <row r="86" spans="1:42" ht="37.5" customHeight="1" x14ac:dyDescent="0.25">
      <c r="A86" s="19" t="s">
        <v>15</v>
      </c>
      <c r="B86" s="20">
        <v>24</v>
      </c>
      <c r="C86" s="20">
        <v>195</v>
      </c>
      <c r="D86" s="20">
        <v>85</v>
      </c>
      <c r="E86" s="21" t="s">
        <v>212</v>
      </c>
      <c r="F86" s="75" t="s">
        <v>213</v>
      </c>
      <c r="G86" s="21" t="s">
        <v>212</v>
      </c>
      <c r="H86" s="21" t="s">
        <v>214</v>
      </c>
      <c r="I86" s="21" t="s">
        <v>214</v>
      </c>
      <c r="J86" s="22" t="s">
        <v>44</v>
      </c>
      <c r="K86" s="23">
        <v>20</v>
      </c>
      <c r="L86" s="24">
        <v>5000</v>
      </c>
      <c r="M86" s="25"/>
      <c r="N86" s="25"/>
      <c r="O86" s="25"/>
      <c r="P86" s="22">
        <v>250</v>
      </c>
      <c r="Q86" s="25"/>
      <c r="R86" s="25"/>
      <c r="S86" s="25"/>
      <c r="T86" s="25"/>
      <c r="U86" s="25"/>
      <c r="V86" s="26"/>
      <c r="W86" s="25"/>
      <c r="X86" s="25"/>
      <c r="Y86" s="25"/>
      <c r="Z86" s="25"/>
      <c r="AA86" s="25"/>
      <c r="AB86" s="25"/>
      <c r="AC86" s="25"/>
      <c r="AD86" s="25"/>
      <c r="AE86" s="23">
        <f>SUM(M86:AD86)</f>
        <v>250</v>
      </c>
      <c r="AF86" s="27">
        <f>AE86*K86</f>
        <v>5000</v>
      </c>
      <c r="AG86" s="23">
        <f t="shared" ref="AG86:AG120" si="8">AF86/1.2</f>
        <v>4166.666666666667</v>
      </c>
      <c r="AH86" s="23">
        <v>4166.67</v>
      </c>
      <c r="AI86" s="23">
        <f t="shared" si="5"/>
        <v>4166.666666666667</v>
      </c>
      <c r="AJ86" s="23">
        <f t="shared" si="6"/>
        <v>20</v>
      </c>
      <c r="AK86" s="23">
        <v>16.666666666666668</v>
      </c>
      <c r="AL86" s="23">
        <f t="shared" si="7"/>
        <v>16.666666666666668</v>
      </c>
      <c r="AM86" s="23"/>
      <c r="AN86" s="23"/>
      <c r="AO86" s="23"/>
      <c r="AP86" s="23"/>
    </row>
    <row r="87" spans="1:42" ht="37.5" customHeight="1" x14ac:dyDescent="0.25">
      <c r="A87" s="19" t="s">
        <v>15</v>
      </c>
      <c r="B87" s="20">
        <v>25</v>
      </c>
      <c r="C87" s="20">
        <v>196</v>
      </c>
      <c r="D87" s="20">
        <v>86</v>
      </c>
      <c r="E87" s="21" t="s">
        <v>212</v>
      </c>
      <c r="F87" s="75" t="s">
        <v>213</v>
      </c>
      <c r="G87" s="21" t="s">
        <v>212</v>
      </c>
      <c r="H87" s="21" t="s">
        <v>215</v>
      </c>
      <c r="I87" s="21" t="s">
        <v>215</v>
      </c>
      <c r="J87" s="22" t="s">
        <v>44</v>
      </c>
      <c r="K87" s="23">
        <v>20</v>
      </c>
      <c r="L87" s="24">
        <v>2000</v>
      </c>
      <c r="M87" s="25"/>
      <c r="N87" s="25"/>
      <c r="O87" s="25"/>
      <c r="P87" s="22">
        <v>100</v>
      </c>
      <c r="Q87" s="25"/>
      <c r="R87" s="25"/>
      <c r="S87" s="25"/>
      <c r="T87" s="25"/>
      <c r="U87" s="25"/>
      <c r="V87" s="26"/>
      <c r="W87" s="25"/>
      <c r="X87" s="25"/>
      <c r="Y87" s="25"/>
      <c r="Z87" s="25"/>
      <c r="AA87" s="25"/>
      <c r="AB87" s="25"/>
      <c r="AC87" s="25"/>
      <c r="AD87" s="25"/>
      <c r="AE87" s="23">
        <f>SUM(M87:AD87)</f>
        <v>100</v>
      </c>
      <c r="AF87" s="27">
        <f>AE87*K87</f>
        <v>2000</v>
      </c>
      <c r="AG87" s="23">
        <f t="shared" si="8"/>
        <v>1666.6666666666667</v>
      </c>
      <c r="AH87" s="23">
        <v>1666.67</v>
      </c>
      <c r="AI87" s="23">
        <f t="shared" si="5"/>
        <v>1666.6666666666667</v>
      </c>
      <c r="AJ87" s="23">
        <f t="shared" si="6"/>
        <v>20</v>
      </c>
      <c r="AK87" s="23">
        <v>16.666666666666668</v>
      </c>
      <c r="AL87" s="23">
        <f t="shared" si="7"/>
        <v>16.666666666666668</v>
      </c>
      <c r="AM87" s="23"/>
      <c r="AN87" s="23"/>
      <c r="AO87" s="23"/>
      <c r="AP87" s="23"/>
    </row>
    <row r="88" spans="1:42" ht="37.5" customHeight="1" x14ac:dyDescent="0.25">
      <c r="A88" s="19" t="s">
        <v>24</v>
      </c>
      <c r="B88" s="35"/>
      <c r="C88" s="20">
        <v>198</v>
      </c>
      <c r="D88" s="20">
        <v>87</v>
      </c>
      <c r="E88" s="21" t="s">
        <v>216</v>
      </c>
      <c r="F88" s="21" t="s">
        <v>216</v>
      </c>
      <c r="G88" s="21" t="s">
        <v>216</v>
      </c>
      <c r="H88" s="21" t="s">
        <v>216</v>
      </c>
      <c r="I88" s="21" t="s">
        <v>216</v>
      </c>
      <c r="J88" s="22" t="s">
        <v>44</v>
      </c>
      <c r="K88" s="23">
        <v>3.16</v>
      </c>
      <c r="L88" s="24">
        <f>K88*Y88</f>
        <v>316</v>
      </c>
      <c r="M88" s="25"/>
      <c r="N88" s="25"/>
      <c r="O88" s="25"/>
      <c r="P88" s="25"/>
      <c r="Q88" s="25"/>
      <c r="R88" s="25"/>
      <c r="S88" s="25"/>
      <c r="T88" s="25"/>
      <c r="U88" s="25"/>
      <c r="V88" s="26"/>
      <c r="W88" s="25"/>
      <c r="X88" s="25"/>
      <c r="Y88" s="71">
        <v>100</v>
      </c>
      <c r="Z88" s="25"/>
      <c r="AA88" s="25"/>
      <c r="AB88" s="25"/>
      <c r="AC88" s="25"/>
      <c r="AD88" s="25"/>
      <c r="AE88" s="23">
        <f>SUM(M88:AD88)</f>
        <v>100</v>
      </c>
      <c r="AF88" s="27">
        <f>AE88*K88</f>
        <v>316</v>
      </c>
      <c r="AG88" s="23">
        <f t="shared" si="8"/>
        <v>263.33333333333337</v>
      </c>
      <c r="AH88" s="23">
        <v>263.33999999999997</v>
      </c>
      <c r="AI88" s="23">
        <f t="shared" si="5"/>
        <v>263.33333333333337</v>
      </c>
      <c r="AJ88" s="23">
        <f t="shared" si="6"/>
        <v>3.16</v>
      </c>
      <c r="AK88" s="23">
        <v>2.6333333333333337</v>
      </c>
      <c r="AL88" s="23">
        <f t="shared" si="7"/>
        <v>2.6333333333333337</v>
      </c>
      <c r="AM88" s="23"/>
      <c r="AN88" s="23"/>
      <c r="AO88" s="23"/>
      <c r="AP88" s="23"/>
    </row>
    <row r="89" spans="1:42" ht="37.5" customHeight="1" x14ac:dyDescent="0.25">
      <c r="A89" s="25"/>
      <c r="B89" s="83">
        <v>1</v>
      </c>
      <c r="C89" s="20">
        <v>202</v>
      </c>
      <c r="D89" s="20">
        <v>88</v>
      </c>
      <c r="E89" s="47" t="s">
        <v>217</v>
      </c>
      <c r="F89" s="47" t="s">
        <v>217</v>
      </c>
      <c r="G89" s="47" t="s">
        <v>217</v>
      </c>
      <c r="H89" s="21" t="s">
        <v>218</v>
      </c>
      <c r="I89" s="21" t="s">
        <v>218</v>
      </c>
      <c r="J89" s="22" t="s">
        <v>44</v>
      </c>
      <c r="K89" s="23">
        <v>354</v>
      </c>
      <c r="L89" s="24">
        <f>K89*M89</f>
        <v>1062000</v>
      </c>
      <c r="M89" s="22">
        <v>3000</v>
      </c>
      <c r="N89" s="25"/>
      <c r="O89" s="25"/>
      <c r="P89" s="25"/>
      <c r="Q89" s="25"/>
      <c r="R89" s="25"/>
      <c r="S89" s="25"/>
      <c r="T89" s="25"/>
      <c r="U89" s="25"/>
      <c r="V89" s="26"/>
      <c r="W89" s="25"/>
      <c r="X89" s="25"/>
      <c r="Y89" s="25"/>
      <c r="Z89" s="25"/>
      <c r="AA89" s="25"/>
      <c r="AB89" s="25"/>
      <c r="AC89" s="25"/>
      <c r="AD89" s="25"/>
      <c r="AE89" s="23">
        <f>SUM(M89:AD89)</f>
        <v>3000</v>
      </c>
      <c r="AF89" s="27">
        <f>AE89*K89</f>
        <v>1062000</v>
      </c>
      <c r="AG89" s="23">
        <f t="shared" si="8"/>
        <v>885000</v>
      </c>
      <c r="AH89" s="23">
        <v>885000</v>
      </c>
      <c r="AI89" s="23">
        <f t="shared" si="5"/>
        <v>885000</v>
      </c>
      <c r="AJ89" s="23">
        <f t="shared" si="6"/>
        <v>354</v>
      </c>
      <c r="AK89" s="23">
        <v>295</v>
      </c>
      <c r="AL89" s="23">
        <f t="shared" si="7"/>
        <v>295</v>
      </c>
      <c r="AM89" s="23"/>
      <c r="AN89" s="23"/>
      <c r="AO89" s="23"/>
      <c r="AP89" s="23"/>
    </row>
    <row r="90" spans="1:42" ht="37.5" customHeight="1" x14ac:dyDescent="0.25">
      <c r="A90" s="19" t="s">
        <v>19</v>
      </c>
      <c r="B90" s="41">
        <v>7</v>
      </c>
      <c r="C90" s="20">
        <v>207.208</v>
      </c>
      <c r="D90" s="20">
        <v>89</v>
      </c>
      <c r="E90" s="42" t="s">
        <v>219</v>
      </c>
      <c r="F90" s="42" t="s">
        <v>219</v>
      </c>
      <c r="G90" s="42" t="s">
        <v>219</v>
      </c>
      <c r="H90" s="42" t="s">
        <v>220</v>
      </c>
      <c r="I90" s="42" t="s">
        <v>220</v>
      </c>
      <c r="J90" s="22" t="s">
        <v>44</v>
      </c>
      <c r="K90" s="82">
        <v>312</v>
      </c>
      <c r="L90" s="82">
        <v>312</v>
      </c>
      <c r="M90" s="25"/>
      <c r="N90" s="25"/>
      <c r="O90" s="25"/>
      <c r="P90" s="25"/>
      <c r="Q90" s="25"/>
      <c r="R90" s="25"/>
      <c r="S90" s="25"/>
      <c r="T90" s="82">
        <v>2</v>
      </c>
      <c r="U90" s="25"/>
      <c r="V90" s="26"/>
      <c r="W90" s="25"/>
      <c r="X90" s="25"/>
      <c r="Y90" s="25"/>
      <c r="Z90" s="25"/>
      <c r="AA90" s="25"/>
      <c r="AB90" s="25"/>
      <c r="AC90" s="25"/>
      <c r="AD90" s="25"/>
      <c r="AE90" s="23">
        <f>SUM(M90:AD90)</f>
        <v>2</v>
      </c>
      <c r="AF90" s="27">
        <f>AE90*K90</f>
        <v>624</v>
      </c>
      <c r="AG90" s="23">
        <f t="shared" si="8"/>
        <v>520</v>
      </c>
      <c r="AH90" s="23">
        <v>260</v>
      </c>
      <c r="AI90" s="23">
        <f t="shared" si="5"/>
        <v>520</v>
      </c>
      <c r="AJ90" s="23">
        <f t="shared" si="6"/>
        <v>312</v>
      </c>
      <c r="AK90" s="23">
        <v>260</v>
      </c>
      <c r="AL90" s="23">
        <f t="shared" si="7"/>
        <v>260</v>
      </c>
      <c r="AM90" s="23" t="s">
        <v>221</v>
      </c>
      <c r="AN90" s="23"/>
      <c r="AO90" s="23"/>
      <c r="AP90" s="23"/>
    </row>
    <row r="91" spans="1:42" ht="37.5" customHeight="1" x14ac:dyDescent="0.25">
      <c r="A91" s="19" t="s">
        <v>15</v>
      </c>
      <c r="B91" s="20">
        <v>16</v>
      </c>
      <c r="C91" s="20">
        <v>209</v>
      </c>
      <c r="D91" s="20">
        <v>90</v>
      </c>
      <c r="E91" s="21" t="s">
        <v>222</v>
      </c>
      <c r="F91" s="21" t="s">
        <v>222</v>
      </c>
      <c r="G91" s="21" t="s">
        <v>222</v>
      </c>
      <c r="H91" s="21" t="s">
        <v>223</v>
      </c>
      <c r="I91" s="21" t="s">
        <v>223</v>
      </c>
      <c r="J91" s="22" t="s">
        <v>147</v>
      </c>
      <c r="K91" s="23">
        <v>6000</v>
      </c>
      <c r="L91" s="24">
        <v>30000</v>
      </c>
      <c r="M91" s="25"/>
      <c r="N91" s="25"/>
      <c r="O91" s="25"/>
      <c r="P91" s="22">
        <v>5</v>
      </c>
      <c r="Q91" s="25"/>
      <c r="R91" s="25"/>
      <c r="S91" s="25"/>
      <c r="T91" s="25"/>
      <c r="U91" s="25"/>
      <c r="V91" s="26"/>
      <c r="W91" s="25"/>
      <c r="X91" s="25"/>
      <c r="Y91" s="25"/>
      <c r="Z91" s="25"/>
      <c r="AA91" s="25"/>
      <c r="AB91" s="25"/>
      <c r="AC91" s="25"/>
      <c r="AD91" s="25"/>
      <c r="AE91" s="23">
        <f>SUM(M91:AD91)</f>
        <v>5</v>
      </c>
      <c r="AF91" s="27">
        <f>AE91*K91</f>
        <v>30000</v>
      </c>
      <c r="AG91" s="23">
        <f t="shared" si="8"/>
        <v>25000</v>
      </c>
      <c r="AH91" s="23">
        <v>25000</v>
      </c>
      <c r="AI91" s="23">
        <f t="shared" si="5"/>
        <v>25000</v>
      </c>
      <c r="AJ91" s="23">
        <f t="shared" si="6"/>
        <v>6000</v>
      </c>
      <c r="AK91" s="23">
        <v>5000</v>
      </c>
      <c r="AL91" s="23">
        <f t="shared" si="7"/>
        <v>5000</v>
      </c>
      <c r="AM91" s="23"/>
      <c r="AN91" s="23"/>
      <c r="AO91" s="23"/>
      <c r="AP91" s="23"/>
    </row>
    <row r="92" spans="1:42" ht="37.5" customHeight="1" x14ac:dyDescent="0.25">
      <c r="A92" s="19" t="s">
        <v>17</v>
      </c>
      <c r="B92" s="20">
        <v>22</v>
      </c>
      <c r="C92" s="20">
        <v>210</v>
      </c>
      <c r="D92" s="20">
        <v>91</v>
      </c>
      <c r="E92" s="47" t="s">
        <v>224</v>
      </c>
      <c r="F92" s="47" t="s">
        <v>224</v>
      </c>
      <c r="G92" s="47" t="s">
        <v>224</v>
      </c>
      <c r="H92" s="47" t="s">
        <v>225</v>
      </c>
      <c r="I92" s="47" t="s">
        <v>225</v>
      </c>
      <c r="J92" s="22" t="s">
        <v>44</v>
      </c>
      <c r="K92" s="23">
        <v>90</v>
      </c>
      <c r="L92" s="24">
        <f>K92*R92</f>
        <v>4500</v>
      </c>
      <c r="M92" s="25"/>
      <c r="N92" s="25"/>
      <c r="O92" s="25"/>
      <c r="P92" s="25"/>
      <c r="Q92" s="25"/>
      <c r="R92" s="22">
        <v>50</v>
      </c>
      <c r="S92" s="25"/>
      <c r="T92" s="25"/>
      <c r="U92" s="25"/>
      <c r="V92" s="26"/>
      <c r="W92" s="25"/>
      <c r="X92" s="25"/>
      <c r="Y92" s="25"/>
      <c r="Z92" s="25"/>
      <c r="AA92" s="25"/>
      <c r="AB92" s="25"/>
      <c r="AC92" s="25"/>
      <c r="AD92" s="25"/>
      <c r="AE92" s="23">
        <f>SUM(M92:AD92)</f>
        <v>50</v>
      </c>
      <c r="AF92" s="27">
        <f>AE92*K92</f>
        <v>4500</v>
      </c>
      <c r="AG92" s="23">
        <f t="shared" si="8"/>
        <v>3750</v>
      </c>
      <c r="AH92" s="23">
        <v>3750</v>
      </c>
      <c r="AI92" s="23">
        <f t="shared" si="5"/>
        <v>3750</v>
      </c>
      <c r="AJ92" s="23">
        <f t="shared" si="6"/>
        <v>90</v>
      </c>
      <c r="AK92" s="23">
        <v>75</v>
      </c>
      <c r="AL92" s="23">
        <f t="shared" si="7"/>
        <v>75</v>
      </c>
      <c r="AM92" s="23"/>
      <c r="AN92" s="23"/>
      <c r="AO92" s="23"/>
      <c r="AP92" s="23"/>
    </row>
    <row r="93" spans="1:42" ht="37.5" customHeight="1" x14ac:dyDescent="0.25">
      <c r="A93" s="19" t="s">
        <v>17</v>
      </c>
      <c r="B93" s="20">
        <v>18</v>
      </c>
      <c r="C93" s="20">
        <v>213</v>
      </c>
      <c r="D93" s="20">
        <v>92</v>
      </c>
      <c r="E93" s="21" t="s">
        <v>226</v>
      </c>
      <c r="F93" s="21" t="s">
        <v>226</v>
      </c>
      <c r="G93" s="21" t="s">
        <v>226</v>
      </c>
      <c r="H93" s="21" t="s">
        <v>227</v>
      </c>
      <c r="I93" s="21" t="s">
        <v>227</v>
      </c>
      <c r="J93" s="22" t="s">
        <v>44</v>
      </c>
      <c r="K93" s="23">
        <v>800</v>
      </c>
      <c r="L93" s="24">
        <f>K93*R93</f>
        <v>4000</v>
      </c>
      <c r="M93" s="25"/>
      <c r="N93" s="25"/>
      <c r="O93" s="25"/>
      <c r="P93" s="25"/>
      <c r="Q93" s="25"/>
      <c r="R93" s="22">
        <v>5</v>
      </c>
      <c r="S93" s="25"/>
      <c r="T93" s="25"/>
      <c r="U93" s="25"/>
      <c r="V93" s="26"/>
      <c r="W93" s="25"/>
      <c r="X93" s="25"/>
      <c r="Y93" s="25"/>
      <c r="Z93" s="25"/>
      <c r="AA93" s="25"/>
      <c r="AB93" s="25"/>
      <c r="AC93" s="25"/>
      <c r="AD93" s="25"/>
      <c r="AE93" s="23">
        <f>SUM(M93:AD93)</f>
        <v>5</v>
      </c>
      <c r="AF93" s="27">
        <f>AE93*K93</f>
        <v>4000</v>
      </c>
      <c r="AG93" s="23">
        <f t="shared" si="8"/>
        <v>3333.3333333333335</v>
      </c>
      <c r="AH93" s="23">
        <v>3333.34</v>
      </c>
      <c r="AI93" s="23">
        <f t="shared" si="5"/>
        <v>3333.3333333333339</v>
      </c>
      <c r="AJ93" s="23">
        <f t="shared" si="6"/>
        <v>800</v>
      </c>
      <c r="AK93" s="23">
        <v>666.66666666666674</v>
      </c>
      <c r="AL93" s="23">
        <f t="shared" si="7"/>
        <v>666.66666666666674</v>
      </c>
      <c r="AM93" s="23"/>
      <c r="AN93" s="23"/>
      <c r="AO93" s="23"/>
      <c r="AP93" s="23"/>
    </row>
    <row r="94" spans="1:42" ht="37.5" customHeight="1" x14ac:dyDescent="0.25">
      <c r="A94" s="19" t="s">
        <v>17</v>
      </c>
      <c r="B94" s="20">
        <v>3</v>
      </c>
      <c r="C94" s="20">
        <v>218</v>
      </c>
      <c r="D94" s="20">
        <v>93</v>
      </c>
      <c r="E94" s="86" t="s">
        <v>228</v>
      </c>
      <c r="F94" s="86" t="s">
        <v>228</v>
      </c>
      <c r="G94" s="86" t="s">
        <v>228</v>
      </c>
      <c r="H94" s="47" t="s">
        <v>229</v>
      </c>
      <c r="I94" s="47" t="s">
        <v>229</v>
      </c>
      <c r="J94" s="22" t="s">
        <v>44</v>
      </c>
      <c r="K94" s="23">
        <v>60</v>
      </c>
      <c r="L94" s="24">
        <f>K94*R94</f>
        <v>90000</v>
      </c>
      <c r="M94" s="25"/>
      <c r="N94" s="25"/>
      <c r="O94" s="25"/>
      <c r="P94" s="25"/>
      <c r="Q94" s="25"/>
      <c r="R94" s="22">
        <v>1500</v>
      </c>
      <c r="S94" s="25"/>
      <c r="T94" s="25"/>
      <c r="U94" s="25"/>
      <c r="V94" s="26"/>
      <c r="W94" s="25"/>
      <c r="X94" s="25"/>
      <c r="Y94" s="25"/>
      <c r="Z94" s="25"/>
      <c r="AA94" s="25"/>
      <c r="AB94" s="25"/>
      <c r="AC94" s="25"/>
      <c r="AD94" s="25"/>
      <c r="AE94" s="23">
        <f>SUM(M94:AD94)</f>
        <v>1500</v>
      </c>
      <c r="AF94" s="27">
        <f>AE94*K94</f>
        <v>90000</v>
      </c>
      <c r="AG94" s="23">
        <f t="shared" si="8"/>
        <v>75000</v>
      </c>
      <c r="AH94" s="23">
        <v>75000</v>
      </c>
      <c r="AI94" s="23">
        <f t="shared" si="5"/>
        <v>75000</v>
      </c>
      <c r="AJ94" s="23">
        <f t="shared" si="6"/>
        <v>60</v>
      </c>
      <c r="AK94" s="23">
        <v>50</v>
      </c>
      <c r="AL94" s="23">
        <f t="shared" si="7"/>
        <v>50</v>
      </c>
      <c r="AM94" s="23"/>
      <c r="AN94" s="23"/>
      <c r="AO94" s="23"/>
      <c r="AP94" s="23"/>
    </row>
    <row r="95" spans="1:42" ht="37.5" customHeight="1" x14ac:dyDescent="0.25">
      <c r="A95" s="19" t="s">
        <v>24</v>
      </c>
      <c r="B95" s="35"/>
      <c r="C95" s="20">
        <v>222</v>
      </c>
      <c r="D95" s="20">
        <v>94</v>
      </c>
      <c r="E95" s="21" t="s">
        <v>230</v>
      </c>
      <c r="F95" s="21" t="s">
        <v>230</v>
      </c>
      <c r="G95" s="21" t="s">
        <v>230</v>
      </c>
      <c r="H95" s="21" t="s">
        <v>230</v>
      </c>
      <c r="I95" s="21" t="s">
        <v>230</v>
      </c>
      <c r="J95" s="22" t="s">
        <v>44</v>
      </c>
      <c r="K95" s="23">
        <v>150</v>
      </c>
      <c r="L95" s="24"/>
      <c r="M95" s="25"/>
      <c r="N95" s="25"/>
      <c r="O95" s="25"/>
      <c r="P95" s="25"/>
      <c r="Q95" s="25"/>
      <c r="R95" s="25"/>
      <c r="S95" s="25"/>
      <c r="T95" s="25"/>
      <c r="U95" s="25"/>
      <c r="V95" s="26"/>
      <c r="W95" s="25"/>
      <c r="X95" s="25"/>
      <c r="Y95" s="22">
        <v>2</v>
      </c>
      <c r="Z95" s="25"/>
      <c r="AA95" s="25"/>
      <c r="AB95" s="25"/>
      <c r="AC95" s="25"/>
      <c r="AD95" s="25"/>
      <c r="AE95" s="23">
        <f>SUM(M95:AD95)</f>
        <v>2</v>
      </c>
      <c r="AF95" s="27">
        <f>AE95*K95</f>
        <v>300</v>
      </c>
      <c r="AG95" s="23">
        <f t="shared" si="8"/>
        <v>250</v>
      </c>
      <c r="AH95" s="23">
        <v>250</v>
      </c>
      <c r="AI95" s="23">
        <f t="shared" si="5"/>
        <v>250</v>
      </c>
      <c r="AJ95" s="23">
        <f t="shared" si="6"/>
        <v>150</v>
      </c>
      <c r="AK95" s="23">
        <v>125</v>
      </c>
      <c r="AL95" s="23">
        <f t="shared" si="7"/>
        <v>125</v>
      </c>
      <c r="AM95" s="23"/>
      <c r="AN95" s="23"/>
      <c r="AO95" s="23"/>
      <c r="AP95" s="23"/>
    </row>
    <row r="96" spans="1:42" ht="37.5" customHeight="1" x14ac:dyDescent="0.25">
      <c r="A96" s="19" t="s">
        <v>19</v>
      </c>
      <c r="B96" s="84">
        <v>1</v>
      </c>
      <c r="C96" s="20">
        <v>224</v>
      </c>
      <c r="D96" s="20">
        <v>95</v>
      </c>
      <c r="E96" s="48" t="s">
        <v>231</v>
      </c>
      <c r="F96" s="48" t="s">
        <v>231</v>
      </c>
      <c r="G96" s="48" t="s">
        <v>231</v>
      </c>
      <c r="H96" s="48" t="s">
        <v>232</v>
      </c>
      <c r="I96" s="48" t="s">
        <v>232</v>
      </c>
      <c r="J96" s="59" t="s">
        <v>44</v>
      </c>
      <c r="K96" s="60">
        <v>21</v>
      </c>
      <c r="L96" s="60">
        <v>3150</v>
      </c>
      <c r="M96" s="25"/>
      <c r="N96" s="25"/>
      <c r="O96" s="25"/>
      <c r="P96" s="25"/>
      <c r="Q96" s="25"/>
      <c r="R96" s="25"/>
      <c r="S96" s="25"/>
      <c r="T96" s="59">
        <v>150</v>
      </c>
      <c r="U96" s="25"/>
      <c r="V96" s="26"/>
      <c r="W96" s="25"/>
      <c r="X96" s="25"/>
      <c r="Y96" s="25"/>
      <c r="Z96" s="25"/>
      <c r="AA96" s="25"/>
      <c r="AB96" s="25"/>
      <c r="AC96" s="25"/>
      <c r="AD96" s="25"/>
      <c r="AE96" s="23">
        <f>SUM(M96:AD96)</f>
        <v>150</v>
      </c>
      <c r="AF96" s="27">
        <f>AE96*K96</f>
        <v>3150</v>
      </c>
      <c r="AG96" s="23">
        <f t="shared" si="8"/>
        <v>2625</v>
      </c>
      <c r="AH96" s="23">
        <v>2625</v>
      </c>
      <c r="AI96" s="23">
        <f t="shared" si="5"/>
        <v>2625</v>
      </c>
      <c r="AJ96" s="23">
        <f t="shared" si="6"/>
        <v>21</v>
      </c>
      <c r="AK96" s="23">
        <v>17.5</v>
      </c>
      <c r="AL96" s="23">
        <f t="shared" si="7"/>
        <v>17.5</v>
      </c>
      <c r="AM96" s="23"/>
      <c r="AN96" s="23"/>
      <c r="AO96" s="23"/>
      <c r="AP96" s="23"/>
    </row>
    <row r="97" spans="1:43" ht="37.5" customHeight="1" x14ac:dyDescent="0.25">
      <c r="A97" s="19" t="s">
        <v>28</v>
      </c>
      <c r="B97" s="81"/>
      <c r="C97" s="20">
        <v>225</v>
      </c>
      <c r="D97" s="20">
        <v>96</v>
      </c>
      <c r="E97" s="37" t="s">
        <v>233</v>
      </c>
      <c r="F97" s="37" t="s">
        <v>233</v>
      </c>
      <c r="G97" s="37" t="s">
        <v>233</v>
      </c>
      <c r="H97" s="37" t="s">
        <v>233</v>
      </c>
      <c r="I97" s="37" t="s">
        <v>233</v>
      </c>
      <c r="J97" s="22" t="s">
        <v>44</v>
      </c>
      <c r="K97" s="87">
        <v>6.12</v>
      </c>
      <c r="L97" s="88">
        <v>12240</v>
      </c>
      <c r="M97" s="25"/>
      <c r="N97" s="25"/>
      <c r="O97" s="25"/>
      <c r="P97" s="25"/>
      <c r="Q97" s="25"/>
      <c r="R97" s="25"/>
      <c r="S97" s="25"/>
      <c r="T97" s="25"/>
      <c r="U97" s="25"/>
      <c r="V97" s="26"/>
      <c r="W97" s="25"/>
      <c r="X97" s="25"/>
      <c r="Y97" s="25"/>
      <c r="Z97" s="25"/>
      <c r="AA97" s="25"/>
      <c r="AB97" s="25"/>
      <c r="AC97" s="89">
        <v>2000</v>
      </c>
      <c r="AD97" s="25"/>
      <c r="AE97" s="23">
        <f>SUM(M97:AD97)</f>
        <v>2000</v>
      </c>
      <c r="AF97" s="27">
        <f>AE97*K97</f>
        <v>12240</v>
      </c>
      <c r="AG97" s="23">
        <f t="shared" si="8"/>
        <v>10200</v>
      </c>
      <c r="AH97" s="23">
        <v>10200</v>
      </c>
      <c r="AI97" s="23">
        <f t="shared" si="5"/>
        <v>10200</v>
      </c>
      <c r="AJ97" s="23">
        <f t="shared" si="6"/>
        <v>6.12</v>
      </c>
      <c r="AK97" s="23">
        <v>5.0999999999999996</v>
      </c>
      <c r="AL97" s="23">
        <f t="shared" si="7"/>
        <v>5.0999999999999996</v>
      </c>
      <c r="AM97" s="23"/>
      <c r="AN97" s="23"/>
      <c r="AO97" s="23"/>
      <c r="AP97" s="23"/>
    </row>
    <row r="98" spans="1:43" ht="37.5" customHeight="1" x14ac:dyDescent="0.25">
      <c r="A98" s="19" t="s">
        <v>18</v>
      </c>
      <c r="B98" s="83">
        <v>10</v>
      </c>
      <c r="C98" s="20">
        <v>226</v>
      </c>
      <c r="D98" s="20">
        <v>97</v>
      </c>
      <c r="E98" s="47" t="s">
        <v>234</v>
      </c>
      <c r="F98" s="47" t="s">
        <v>234</v>
      </c>
      <c r="G98" s="47" t="s">
        <v>234</v>
      </c>
      <c r="H98" s="47" t="s">
        <v>235</v>
      </c>
      <c r="I98" s="47" t="s">
        <v>235</v>
      </c>
      <c r="J98" s="22" t="s">
        <v>44</v>
      </c>
      <c r="K98" s="83">
        <v>0.88</v>
      </c>
      <c r="L98" s="83">
        <f>S98*K98</f>
        <v>8800</v>
      </c>
      <c r="M98" s="25"/>
      <c r="N98" s="25"/>
      <c r="O98" s="25"/>
      <c r="P98" s="25"/>
      <c r="Q98" s="25"/>
      <c r="R98" s="25"/>
      <c r="S98" s="83">
        <v>10000</v>
      </c>
      <c r="T98" s="25"/>
      <c r="U98" s="25"/>
      <c r="V98" s="26"/>
      <c r="W98" s="25"/>
      <c r="X98" s="25"/>
      <c r="Y98" s="25"/>
      <c r="Z98" s="25"/>
      <c r="AA98" s="25"/>
      <c r="AB98" s="25"/>
      <c r="AC98" s="25"/>
      <c r="AD98" s="25"/>
      <c r="AE98" s="23">
        <f>SUM(M98:AD98)</f>
        <v>10000</v>
      </c>
      <c r="AF98" s="27">
        <f>AE98*K98</f>
        <v>8800</v>
      </c>
      <c r="AG98" s="23">
        <f t="shared" si="8"/>
        <v>7333.3333333333339</v>
      </c>
      <c r="AH98" s="23">
        <v>7333.34</v>
      </c>
      <c r="AI98" s="23">
        <f t="shared" si="5"/>
        <v>7333.3333333333339</v>
      </c>
      <c r="AJ98" s="23">
        <f t="shared" si="6"/>
        <v>0.88</v>
      </c>
      <c r="AK98" s="23">
        <v>0.73333333333333339</v>
      </c>
      <c r="AL98" s="23">
        <f t="shared" si="7"/>
        <v>0.73333333333333339</v>
      </c>
      <c r="AM98" s="23"/>
      <c r="AN98" s="23"/>
      <c r="AO98" s="23"/>
      <c r="AP98" s="23"/>
    </row>
    <row r="99" spans="1:43" ht="37.5" customHeight="1" x14ac:dyDescent="0.25">
      <c r="A99" s="19" t="s">
        <v>18</v>
      </c>
      <c r="B99" s="83">
        <v>9</v>
      </c>
      <c r="C99" s="20">
        <v>228</v>
      </c>
      <c r="D99" s="20">
        <v>98</v>
      </c>
      <c r="E99" s="47" t="s">
        <v>236</v>
      </c>
      <c r="F99" s="47" t="s">
        <v>236</v>
      </c>
      <c r="G99" s="47" t="s">
        <v>236</v>
      </c>
      <c r="H99" s="47" t="s">
        <v>237</v>
      </c>
      <c r="I99" s="47" t="s">
        <v>237</v>
      </c>
      <c r="J99" s="22" t="s">
        <v>44</v>
      </c>
      <c r="K99" s="83">
        <v>36</v>
      </c>
      <c r="L99" s="83">
        <f>S99*K99</f>
        <v>21600</v>
      </c>
      <c r="M99" s="25"/>
      <c r="N99" s="25"/>
      <c r="O99" s="25"/>
      <c r="P99" s="25"/>
      <c r="Q99" s="25"/>
      <c r="R99" s="25"/>
      <c r="S99" s="83">
        <v>600</v>
      </c>
      <c r="T99" s="25"/>
      <c r="U99" s="25"/>
      <c r="V99" s="26"/>
      <c r="W99" s="25"/>
      <c r="X99" s="25"/>
      <c r="Y99" s="25"/>
      <c r="Z99" s="25"/>
      <c r="AA99" s="25"/>
      <c r="AB99" s="25"/>
      <c r="AC99" s="25"/>
      <c r="AD99" s="25"/>
      <c r="AE99" s="23">
        <f>SUM(M99:AD99)</f>
        <v>600</v>
      </c>
      <c r="AF99" s="27">
        <f>AE99*K99</f>
        <v>21600</v>
      </c>
      <c r="AG99" s="23">
        <f t="shared" si="8"/>
        <v>18000</v>
      </c>
      <c r="AH99" s="23">
        <v>18000</v>
      </c>
      <c r="AI99" s="23">
        <f t="shared" si="5"/>
        <v>18000</v>
      </c>
      <c r="AJ99" s="23">
        <f t="shared" si="6"/>
        <v>36</v>
      </c>
      <c r="AK99" s="23">
        <v>30</v>
      </c>
      <c r="AL99" s="23">
        <f t="shared" si="7"/>
        <v>30</v>
      </c>
      <c r="AM99" s="23"/>
      <c r="AN99" s="23"/>
      <c r="AO99" s="23"/>
      <c r="AP99" s="23"/>
    </row>
    <row r="100" spans="1:43" ht="37.5" customHeight="1" x14ac:dyDescent="0.25">
      <c r="A100" s="19" t="s">
        <v>21</v>
      </c>
      <c r="B100" s="35"/>
      <c r="C100" s="20">
        <v>230</v>
      </c>
      <c r="D100" s="20">
        <v>99</v>
      </c>
      <c r="E100" s="21" t="s">
        <v>238</v>
      </c>
      <c r="F100" s="21" t="s">
        <v>238</v>
      </c>
      <c r="G100" s="21" t="s">
        <v>238</v>
      </c>
      <c r="H100" s="21" t="s">
        <v>239</v>
      </c>
      <c r="I100" s="21" t="s">
        <v>239</v>
      </c>
      <c r="J100" s="22" t="s">
        <v>147</v>
      </c>
      <c r="K100" s="24">
        <v>1900</v>
      </c>
      <c r="L100" s="24">
        <f>K100*V100</f>
        <v>7600</v>
      </c>
      <c r="M100" s="25"/>
      <c r="N100" s="25"/>
      <c r="O100" s="25"/>
      <c r="P100" s="25"/>
      <c r="Q100" s="25"/>
      <c r="R100" s="25"/>
      <c r="S100" s="25"/>
      <c r="T100" s="25"/>
      <c r="U100" s="25"/>
      <c r="V100" s="90">
        <v>4</v>
      </c>
      <c r="W100" s="25"/>
      <c r="X100" s="25"/>
      <c r="Y100" s="25"/>
      <c r="Z100" s="25"/>
      <c r="AA100" s="25"/>
      <c r="AB100" s="25"/>
      <c r="AC100" s="25"/>
      <c r="AD100" s="25"/>
      <c r="AE100" s="23">
        <f>SUM(M100:AD100)</f>
        <v>4</v>
      </c>
      <c r="AF100" s="27">
        <f>AE100*K100</f>
        <v>7600</v>
      </c>
      <c r="AG100" s="23">
        <f t="shared" si="8"/>
        <v>6333.3333333333339</v>
      </c>
      <c r="AH100" s="23">
        <v>6333.34</v>
      </c>
      <c r="AI100" s="23">
        <f t="shared" si="5"/>
        <v>6333.3333333333339</v>
      </c>
      <c r="AJ100" s="23">
        <f t="shared" si="6"/>
        <v>1900</v>
      </c>
      <c r="AK100" s="23">
        <v>1583.3333333333335</v>
      </c>
      <c r="AL100" s="23">
        <f t="shared" si="7"/>
        <v>1583.3333333333335</v>
      </c>
      <c r="AM100" s="23"/>
      <c r="AN100" s="23"/>
      <c r="AO100" s="23"/>
      <c r="AP100" s="23"/>
    </row>
    <row r="101" spans="1:43" ht="37.5" customHeight="1" x14ac:dyDescent="0.25">
      <c r="A101" s="19" t="s">
        <v>21</v>
      </c>
      <c r="B101" s="35"/>
      <c r="C101" s="35">
        <v>240</v>
      </c>
      <c r="D101" s="20">
        <v>100</v>
      </c>
      <c r="E101" s="42" t="s">
        <v>240</v>
      </c>
      <c r="F101" s="42" t="s">
        <v>240</v>
      </c>
      <c r="G101" s="42" t="s">
        <v>240</v>
      </c>
      <c r="H101" s="91" t="s">
        <v>241</v>
      </c>
      <c r="I101" s="91" t="s">
        <v>241</v>
      </c>
      <c r="J101" s="23" t="s">
        <v>242</v>
      </c>
      <c r="K101" s="24">
        <v>0.32</v>
      </c>
      <c r="L101" s="24">
        <f>K101*V101</f>
        <v>320</v>
      </c>
      <c r="M101" s="25"/>
      <c r="N101" s="25"/>
      <c r="O101" s="25"/>
      <c r="P101" s="25"/>
      <c r="Q101" s="25"/>
      <c r="R101" s="25"/>
      <c r="S101" s="25"/>
      <c r="T101" s="25"/>
      <c r="U101" s="25"/>
      <c r="V101" s="76">
        <v>1000</v>
      </c>
      <c r="W101" s="25"/>
      <c r="X101" s="25"/>
      <c r="Y101" s="25"/>
      <c r="Z101" s="25"/>
      <c r="AA101" s="25"/>
      <c r="AB101" s="25"/>
      <c r="AC101" s="25"/>
      <c r="AD101" s="25"/>
      <c r="AE101" s="23">
        <f>SUM(M101:AD101)</f>
        <v>1000</v>
      </c>
      <c r="AF101" s="27">
        <f>AE101*K101</f>
        <v>320</v>
      </c>
      <c r="AG101" s="23">
        <f t="shared" si="8"/>
        <v>266.66666666666669</v>
      </c>
      <c r="AH101" s="23">
        <v>266.67</v>
      </c>
      <c r="AI101" s="23">
        <f t="shared" si="5"/>
        <v>266.66666666666669</v>
      </c>
      <c r="AJ101" s="23">
        <f t="shared" si="6"/>
        <v>0.32</v>
      </c>
      <c r="AK101" s="23">
        <v>0.26666666666666666</v>
      </c>
      <c r="AL101" s="23">
        <f t="shared" si="7"/>
        <v>0.26666666666666666</v>
      </c>
      <c r="AM101" s="23"/>
      <c r="AN101" s="23"/>
      <c r="AO101" s="23"/>
      <c r="AP101" s="23"/>
    </row>
    <row r="102" spans="1:43" ht="37.5" customHeight="1" x14ac:dyDescent="0.25">
      <c r="A102" s="19"/>
      <c r="B102" s="35"/>
      <c r="C102" s="35">
        <v>240</v>
      </c>
      <c r="D102" s="20">
        <v>101</v>
      </c>
      <c r="E102" s="42" t="s">
        <v>243</v>
      </c>
      <c r="F102" s="42" t="s">
        <v>243</v>
      </c>
      <c r="G102" s="42" t="s">
        <v>243</v>
      </c>
      <c r="H102" s="91" t="s">
        <v>243</v>
      </c>
      <c r="I102" s="91" t="s">
        <v>243</v>
      </c>
      <c r="J102" s="22" t="s">
        <v>44</v>
      </c>
      <c r="K102" s="24"/>
      <c r="L102" s="24"/>
      <c r="M102" s="25"/>
      <c r="N102" s="25"/>
      <c r="O102" s="25"/>
      <c r="P102" s="25"/>
      <c r="Q102" s="25"/>
      <c r="R102" s="25"/>
      <c r="S102" s="25"/>
      <c r="T102" s="25"/>
      <c r="U102" s="25"/>
      <c r="V102" s="76">
        <v>1</v>
      </c>
      <c r="W102" s="25"/>
      <c r="X102" s="25"/>
      <c r="Y102" s="25"/>
      <c r="Z102" s="25"/>
      <c r="AA102" s="25"/>
      <c r="AB102" s="25"/>
      <c r="AC102" s="25"/>
      <c r="AD102" s="25"/>
      <c r="AE102" s="23">
        <f>SUM(M102:AD102)</f>
        <v>1</v>
      </c>
      <c r="AF102" s="27">
        <f>AE102*K102</f>
        <v>0</v>
      </c>
      <c r="AG102" s="23">
        <f t="shared" si="8"/>
        <v>0</v>
      </c>
      <c r="AH102" s="23">
        <v>0</v>
      </c>
      <c r="AI102" s="23">
        <f t="shared" si="5"/>
        <v>0</v>
      </c>
      <c r="AJ102" s="23">
        <f t="shared" si="6"/>
        <v>0</v>
      </c>
      <c r="AK102" s="23">
        <v>0</v>
      </c>
      <c r="AL102" s="23">
        <f t="shared" si="7"/>
        <v>0</v>
      </c>
      <c r="AM102" s="23"/>
      <c r="AN102" s="23"/>
      <c r="AO102" s="23"/>
      <c r="AP102" s="23"/>
    </row>
    <row r="103" spans="1:43" ht="37.5" customHeight="1" x14ac:dyDescent="0.25">
      <c r="A103" s="19" t="s">
        <v>21</v>
      </c>
      <c r="B103" s="35"/>
      <c r="C103" s="35">
        <v>241</v>
      </c>
      <c r="D103" s="20">
        <v>102</v>
      </c>
      <c r="E103" s="42" t="s">
        <v>244</v>
      </c>
      <c r="F103" s="42" t="s">
        <v>244</v>
      </c>
      <c r="G103" s="42" t="s">
        <v>244</v>
      </c>
      <c r="H103" s="91" t="s">
        <v>245</v>
      </c>
      <c r="I103" s="91" t="s">
        <v>245</v>
      </c>
      <c r="J103" s="23" t="s">
        <v>246</v>
      </c>
      <c r="K103" s="24">
        <v>0.12</v>
      </c>
      <c r="L103" s="24">
        <f>K103*V103</f>
        <v>120</v>
      </c>
      <c r="M103" s="25"/>
      <c r="N103" s="25"/>
      <c r="O103" s="25"/>
      <c r="P103" s="25"/>
      <c r="Q103" s="25"/>
      <c r="R103" s="25"/>
      <c r="S103" s="25"/>
      <c r="T103" s="25"/>
      <c r="U103" s="25"/>
      <c r="V103" s="76">
        <v>1000</v>
      </c>
      <c r="W103" s="25"/>
      <c r="X103" s="25"/>
      <c r="Y103" s="25"/>
      <c r="Z103" s="25"/>
      <c r="AA103" s="25"/>
      <c r="AB103" s="25"/>
      <c r="AC103" s="25"/>
      <c r="AD103" s="25"/>
      <c r="AE103" s="23">
        <f>SUM(M103:AD103)</f>
        <v>1000</v>
      </c>
      <c r="AF103" s="27">
        <f>AE103*K103</f>
        <v>120</v>
      </c>
      <c r="AG103" s="23">
        <f t="shared" si="8"/>
        <v>100</v>
      </c>
      <c r="AH103" s="23">
        <v>100</v>
      </c>
      <c r="AI103" s="38">
        <f t="shared" si="5"/>
        <v>115</v>
      </c>
      <c r="AJ103" s="23">
        <f t="shared" si="6"/>
        <v>0.12</v>
      </c>
      <c r="AK103" s="38">
        <v>0.115</v>
      </c>
      <c r="AL103" s="23">
        <f t="shared" si="7"/>
        <v>0.1</v>
      </c>
      <c r="AM103" s="23"/>
      <c r="AN103" s="74">
        <f>AVERAGE(AL103,AO103)</f>
        <v>0.115</v>
      </c>
      <c r="AO103" s="23">
        <v>0.13</v>
      </c>
      <c r="AP103" s="23">
        <f>AO103/1.29</f>
        <v>0.10077519379844961</v>
      </c>
      <c r="AQ103" s="28">
        <f>AN103*1.2</f>
        <v>0.13800000000000001</v>
      </c>
    </row>
    <row r="104" spans="1:43" ht="37.5" customHeight="1" x14ac:dyDescent="0.25">
      <c r="A104" s="19"/>
      <c r="B104" s="35"/>
      <c r="C104" s="35">
        <v>241</v>
      </c>
      <c r="D104" s="20">
        <v>103</v>
      </c>
      <c r="E104" s="42" t="s">
        <v>243</v>
      </c>
      <c r="F104" s="42" t="s">
        <v>243</v>
      </c>
      <c r="G104" s="42" t="s">
        <v>243</v>
      </c>
      <c r="H104" s="91" t="s">
        <v>243</v>
      </c>
      <c r="I104" s="91" t="s">
        <v>243</v>
      </c>
      <c r="J104" s="22" t="s">
        <v>44</v>
      </c>
      <c r="K104" s="24"/>
      <c r="L104" s="24"/>
      <c r="M104" s="25"/>
      <c r="N104" s="25"/>
      <c r="O104" s="25"/>
      <c r="P104" s="25"/>
      <c r="Q104" s="25"/>
      <c r="R104" s="25"/>
      <c r="S104" s="25"/>
      <c r="T104" s="25"/>
      <c r="U104" s="25"/>
      <c r="V104" s="76">
        <v>1</v>
      </c>
      <c r="W104" s="25"/>
      <c r="X104" s="25"/>
      <c r="Y104" s="25"/>
      <c r="Z104" s="25"/>
      <c r="AA104" s="25"/>
      <c r="AB104" s="25"/>
      <c r="AC104" s="25"/>
      <c r="AD104" s="25"/>
      <c r="AE104" s="23">
        <f>SUM(M104:AD104)</f>
        <v>1</v>
      </c>
      <c r="AF104" s="27">
        <f>AE104*K104</f>
        <v>0</v>
      </c>
      <c r="AG104" s="23">
        <f t="shared" si="8"/>
        <v>0</v>
      </c>
      <c r="AH104" s="23">
        <v>0</v>
      </c>
      <c r="AI104" s="23">
        <f t="shared" si="5"/>
        <v>0</v>
      </c>
      <c r="AJ104" s="23">
        <f t="shared" si="6"/>
        <v>0</v>
      </c>
      <c r="AK104" s="23">
        <v>0</v>
      </c>
      <c r="AL104" s="23">
        <f t="shared" si="7"/>
        <v>0</v>
      </c>
      <c r="AM104" s="23"/>
      <c r="AN104" s="23"/>
      <c r="AO104" s="23"/>
      <c r="AP104" s="23"/>
    </row>
    <row r="105" spans="1:43" ht="37.5" customHeight="1" x14ac:dyDescent="0.25">
      <c r="A105" s="19"/>
      <c r="B105" s="41">
        <v>1</v>
      </c>
      <c r="C105" s="41">
        <v>242</v>
      </c>
      <c r="D105" s="20">
        <v>104</v>
      </c>
      <c r="E105" s="54" t="s">
        <v>247</v>
      </c>
      <c r="F105" s="54" t="s">
        <v>247</v>
      </c>
      <c r="G105" s="54" t="s">
        <v>247</v>
      </c>
      <c r="H105" s="54" t="s">
        <v>248</v>
      </c>
      <c r="I105" s="54" t="s">
        <v>248</v>
      </c>
      <c r="J105" s="22" t="s">
        <v>44</v>
      </c>
      <c r="K105" s="23">
        <v>0.33</v>
      </c>
      <c r="L105" s="60">
        <v>2310</v>
      </c>
      <c r="M105" s="25"/>
      <c r="N105" s="25"/>
      <c r="O105" s="59">
        <v>7000</v>
      </c>
      <c r="P105" s="25"/>
      <c r="Q105" s="25"/>
      <c r="R105" s="25"/>
      <c r="S105" s="25"/>
      <c r="T105" s="25"/>
      <c r="U105" s="25"/>
      <c r="V105" s="26"/>
      <c r="W105" s="25"/>
      <c r="X105" s="25"/>
      <c r="Y105" s="25"/>
      <c r="Z105" s="25"/>
      <c r="AA105" s="25"/>
      <c r="AB105" s="25"/>
      <c r="AC105" s="25"/>
      <c r="AD105" s="25"/>
      <c r="AE105" s="23">
        <f>SUM(M105:AD105)</f>
        <v>7000</v>
      </c>
      <c r="AF105" s="27">
        <f>AE105*K105</f>
        <v>2310</v>
      </c>
      <c r="AG105" s="23">
        <f t="shared" si="8"/>
        <v>1925</v>
      </c>
      <c r="AH105" s="23">
        <v>1925</v>
      </c>
      <c r="AI105" s="23">
        <f t="shared" si="5"/>
        <v>1925.0000000000002</v>
      </c>
      <c r="AJ105" s="23">
        <f t="shared" si="6"/>
        <v>0.33</v>
      </c>
      <c r="AK105" s="23">
        <v>0.27500000000000002</v>
      </c>
      <c r="AL105" s="23">
        <f t="shared" si="7"/>
        <v>0.27500000000000002</v>
      </c>
      <c r="AM105" s="23"/>
      <c r="AN105" s="23"/>
      <c r="AO105" s="23"/>
      <c r="AP105" s="23"/>
    </row>
    <row r="106" spans="1:43" ht="37.5" customHeight="1" x14ac:dyDescent="0.25">
      <c r="A106" s="19"/>
      <c r="B106" s="41"/>
      <c r="C106" s="41">
        <v>242</v>
      </c>
      <c r="D106" s="20">
        <v>105</v>
      </c>
      <c r="E106" s="42" t="s">
        <v>243</v>
      </c>
      <c r="F106" s="42" t="s">
        <v>243</v>
      </c>
      <c r="G106" s="42" t="s">
        <v>243</v>
      </c>
      <c r="H106" s="91" t="s">
        <v>243</v>
      </c>
      <c r="I106" s="91" t="s">
        <v>243</v>
      </c>
      <c r="J106" s="22" t="s">
        <v>44</v>
      </c>
      <c r="K106" s="23"/>
      <c r="L106" s="60"/>
      <c r="M106" s="25"/>
      <c r="N106" s="25"/>
      <c r="O106" s="59">
        <v>7</v>
      </c>
      <c r="P106" s="25"/>
      <c r="Q106" s="25"/>
      <c r="R106" s="25"/>
      <c r="S106" s="25"/>
      <c r="T106" s="25"/>
      <c r="U106" s="25"/>
      <c r="V106" s="26"/>
      <c r="W106" s="25"/>
      <c r="X106" s="25"/>
      <c r="Y106" s="25"/>
      <c r="Z106" s="25"/>
      <c r="AA106" s="25"/>
      <c r="AB106" s="25"/>
      <c r="AC106" s="25"/>
      <c r="AD106" s="25"/>
      <c r="AE106" s="23">
        <f>SUM(M106:AD106)</f>
        <v>7</v>
      </c>
      <c r="AF106" s="27">
        <f>AE106*K106</f>
        <v>0</v>
      </c>
      <c r="AG106" s="23">
        <f t="shared" si="8"/>
        <v>0</v>
      </c>
      <c r="AH106" s="23">
        <v>0</v>
      </c>
      <c r="AI106" s="23">
        <f t="shared" si="5"/>
        <v>0</v>
      </c>
      <c r="AJ106" s="23">
        <f t="shared" si="6"/>
        <v>0</v>
      </c>
      <c r="AK106" s="23">
        <v>0</v>
      </c>
      <c r="AL106" s="23">
        <f t="shared" si="7"/>
        <v>0</v>
      </c>
      <c r="AM106" s="23"/>
      <c r="AN106" s="23"/>
      <c r="AO106" s="23"/>
      <c r="AP106" s="23"/>
    </row>
    <row r="107" spans="1:43" ht="37.5" customHeight="1" x14ac:dyDescent="0.25">
      <c r="A107" s="19" t="s">
        <v>14</v>
      </c>
      <c r="B107" s="41">
        <v>2</v>
      </c>
      <c r="C107" s="41">
        <v>243</v>
      </c>
      <c r="D107" s="20">
        <v>106</v>
      </c>
      <c r="E107" s="54" t="s">
        <v>249</v>
      </c>
      <c r="F107" s="54" t="s">
        <v>249</v>
      </c>
      <c r="G107" s="54" t="s">
        <v>249</v>
      </c>
      <c r="H107" s="54" t="s">
        <v>250</v>
      </c>
      <c r="I107" s="54" t="s">
        <v>250</v>
      </c>
      <c r="J107" s="22" t="s">
        <v>44</v>
      </c>
      <c r="K107" s="60">
        <v>0.33</v>
      </c>
      <c r="L107" s="60">
        <v>2310</v>
      </c>
      <c r="M107" s="25"/>
      <c r="N107" s="25"/>
      <c r="O107" s="59">
        <v>7000</v>
      </c>
      <c r="P107" s="25"/>
      <c r="Q107" s="25"/>
      <c r="R107" s="25"/>
      <c r="S107" s="25"/>
      <c r="T107" s="25"/>
      <c r="U107" s="25"/>
      <c r="V107" s="26"/>
      <c r="W107" s="25"/>
      <c r="X107" s="25"/>
      <c r="Y107" s="25"/>
      <c r="Z107" s="25"/>
      <c r="AA107" s="25"/>
      <c r="AB107" s="25"/>
      <c r="AC107" s="25"/>
      <c r="AD107" s="25"/>
      <c r="AE107" s="23">
        <f>SUM(M107:AD107)</f>
        <v>7000</v>
      </c>
      <c r="AF107" s="27">
        <f>AE107*K107</f>
        <v>2310</v>
      </c>
      <c r="AG107" s="23">
        <f t="shared" si="8"/>
        <v>1925</v>
      </c>
      <c r="AH107" s="23">
        <v>1925</v>
      </c>
      <c r="AI107" s="23">
        <f t="shared" si="5"/>
        <v>1925.0000000000002</v>
      </c>
      <c r="AJ107" s="23">
        <f t="shared" si="6"/>
        <v>0.33</v>
      </c>
      <c r="AK107" s="23">
        <v>0.27500000000000002</v>
      </c>
      <c r="AL107" s="23">
        <f t="shared" si="7"/>
        <v>0.27500000000000002</v>
      </c>
      <c r="AM107" s="23"/>
      <c r="AN107" s="23"/>
      <c r="AO107" s="23"/>
      <c r="AP107" s="23"/>
    </row>
    <row r="108" spans="1:43" ht="37.5" customHeight="1" x14ac:dyDescent="0.25">
      <c r="A108" s="19"/>
      <c r="B108" s="41"/>
      <c r="C108" s="41">
        <v>243</v>
      </c>
      <c r="D108" s="20">
        <v>107</v>
      </c>
      <c r="E108" s="42" t="s">
        <v>243</v>
      </c>
      <c r="F108" s="42" t="s">
        <v>243</v>
      </c>
      <c r="G108" s="42" t="s">
        <v>243</v>
      </c>
      <c r="H108" s="91" t="s">
        <v>243</v>
      </c>
      <c r="I108" s="91" t="s">
        <v>243</v>
      </c>
      <c r="J108" s="22" t="s">
        <v>44</v>
      </c>
      <c r="K108" s="60"/>
      <c r="L108" s="60"/>
      <c r="M108" s="25"/>
      <c r="N108" s="25"/>
      <c r="O108" s="59">
        <v>7</v>
      </c>
      <c r="P108" s="25"/>
      <c r="Q108" s="25"/>
      <c r="R108" s="25"/>
      <c r="S108" s="25"/>
      <c r="T108" s="25"/>
      <c r="U108" s="25"/>
      <c r="V108" s="26"/>
      <c r="W108" s="25"/>
      <c r="X108" s="25"/>
      <c r="Y108" s="25"/>
      <c r="Z108" s="25"/>
      <c r="AA108" s="25"/>
      <c r="AB108" s="25"/>
      <c r="AC108" s="25"/>
      <c r="AD108" s="25"/>
      <c r="AE108" s="23">
        <f>SUM(M108:AD108)</f>
        <v>7</v>
      </c>
      <c r="AF108" s="27">
        <f>AE108*K108</f>
        <v>0</v>
      </c>
      <c r="AG108" s="23">
        <f t="shared" si="8"/>
        <v>0</v>
      </c>
      <c r="AH108" s="23">
        <v>0</v>
      </c>
      <c r="AI108" s="23">
        <f t="shared" si="5"/>
        <v>0</v>
      </c>
      <c r="AJ108" s="23">
        <f t="shared" si="6"/>
        <v>0</v>
      </c>
      <c r="AK108" s="23">
        <v>0</v>
      </c>
      <c r="AL108" s="23">
        <f t="shared" si="7"/>
        <v>0</v>
      </c>
      <c r="AM108" s="23"/>
      <c r="AN108" s="23"/>
      <c r="AO108" s="23"/>
      <c r="AP108" s="23"/>
    </row>
    <row r="109" spans="1:43" ht="37.5" customHeight="1" x14ac:dyDescent="0.25">
      <c r="A109" s="19" t="s">
        <v>24</v>
      </c>
      <c r="B109" s="35"/>
      <c r="C109" s="35">
        <v>244</v>
      </c>
      <c r="D109" s="20">
        <v>108</v>
      </c>
      <c r="E109" s="92" t="s">
        <v>251</v>
      </c>
      <c r="F109" s="92" t="s">
        <v>251</v>
      </c>
      <c r="G109" s="92" t="s">
        <v>251</v>
      </c>
      <c r="H109" s="92" t="s">
        <v>252</v>
      </c>
      <c r="I109" s="92" t="s">
        <v>252</v>
      </c>
      <c r="J109" s="22" t="s">
        <v>44</v>
      </c>
      <c r="K109" s="93">
        <v>0.12</v>
      </c>
      <c r="L109" s="24">
        <f>K109*Y109</f>
        <v>360</v>
      </c>
      <c r="M109" s="25"/>
      <c r="N109" s="25"/>
      <c r="O109" s="25"/>
      <c r="P109" s="25"/>
      <c r="Q109" s="25"/>
      <c r="R109" s="25"/>
      <c r="S109" s="25"/>
      <c r="T109" s="25"/>
      <c r="U109" s="25"/>
      <c r="V109" s="26"/>
      <c r="W109" s="25"/>
      <c r="X109" s="25"/>
      <c r="Y109" s="71">
        <v>3000</v>
      </c>
      <c r="Z109" s="25"/>
      <c r="AA109" s="25"/>
      <c r="AB109" s="25"/>
      <c r="AC109" s="25"/>
      <c r="AD109" s="25"/>
      <c r="AE109" s="23">
        <f>SUM(M109:AD109)</f>
        <v>3000</v>
      </c>
      <c r="AF109" s="27">
        <f>AE109*K109</f>
        <v>360</v>
      </c>
      <c r="AG109" s="23">
        <f t="shared" si="8"/>
        <v>300</v>
      </c>
      <c r="AH109" s="23">
        <v>300</v>
      </c>
      <c r="AI109" s="38">
        <f t="shared" si="5"/>
        <v>345</v>
      </c>
      <c r="AJ109" s="23">
        <f t="shared" si="6"/>
        <v>0.12</v>
      </c>
      <c r="AK109" s="38">
        <v>0.115</v>
      </c>
      <c r="AL109" s="23">
        <f t="shared" si="7"/>
        <v>0.1</v>
      </c>
      <c r="AM109" s="23"/>
      <c r="AN109" s="74">
        <f>AVERAGE(AL109,AO109)</f>
        <v>0.115</v>
      </c>
      <c r="AO109" s="23">
        <v>0.13</v>
      </c>
      <c r="AP109" s="23">
        <f>AO109/1.29</f>
        <v>0.10077519379844961</v>
      </c>
    </row>
    <row r="110" spans="1:43" ht="37.5" customHeight="1" x14ac:dyDescent="0.25">
      <c r="A110" s="19"/>
      <c r="B110" s="35"/>
      <c r="C110" s="35">
        <v>244</v>
      </c>
      <c r="D110" s="20">
        <v>109</v>
      </c>
      <c r="E110" s="42" t="s">
        <v>243</v>
      </c>
      <c r="F110" s="42" t="s">
        <v>243</v>
      </c>
      <c r="G110" s="42" t="s">
        <v>243</v>
      </c>
      <c r="H110" s="91" t="s">
        <v>243</v>
      </c>
      <c r="I110" s="91" t="s">
        <v>243</v>
      </c>
      <c r="J110" s="22" t="s">
        <v>44</v>
      </c>
      <c r="K110" s="93"/>
      <c r="L110" s="24"/>
      <c r="M110" s="25"/>
      <c r="N110" s="25"/>
      <c r="O110" s="25"/>
      <c r="P110" s="25"/>
      <c r="Q110" s="25"/>
      <c r="R110" s="25"/>
      <c r="S110" s="25"/>
      <c r="T110" s="25"/>
      <c r="U110" s="25"/>
      <c r="V110" s="26"/>
      <c r="W110" s="25"/>
      <c r="X110" s="25"/>
      <c r="Y110" s="71">
        <v>3</v>
      </c>
      <c r="Z110" s="25"/>
      <c r="AA110" s="25"/>
      <c r="AB110" s="25"/>
      <c r="AC110" s="25"/>
      <c r="AD110" s="25"/>
      <c r="AE110" s="23">
        <f>SUM(M110:AD110)</f>
        <v>3</v>
      </c>
      <c r="AF110" s="27">
        <f>AE110*K110</f>
        <v>0</v>
      </c>
      <c r="AG110" s="23">
        <f t="shared" si="8"/>
        <v>0</v>
      </c>
      <c r="AH110" s="23">
        <v>0</v>
      </c>
      <c r="AI110" s="23">
        <f t="shared" si="5"/>
        <v>0</v>
      </c>
      <c r="AJ110" s="23">
        <f t="shared" si="6"/>
        <v>0</v>
      </c>
      <c r="AK110" s="23">
        <v>0</v>
      </c>
      <c r="AL110" s="23">
        <f t="shared" si="7"/>
        <v>0</v>
      </c>
      <c r="AM110" s="23"/>
      <c r="AN110" s="23"/>
      <c r="AO110" s="23"/>
      <c r="AP110" s="23"/>
    </row>
    <row r="111" spans="1:43" ht="37.5" customHeight="1" x14ac:dyDescent="0.25">
      <c r="A111" s="19" t="s">
        <v>14</v>
      </c>
      <c r="B111" s="41">
        <v>4</v>
      </c>
      <c r="C111" s="41">
        <v>245</v>
      </c>
      <c r="D111" s="20">
        <v>110</v>
      </c>
      <c r="E111" s="54" t="s">
        <v>253</v>
      </c>
      <c r="F111" s="54" t="s">
        <v>253</v>
      </c>
      <c r="G111" s="54" t="s">
        <v>253</v>
      </c>
      <c r="H111" s="54" t="s">
        <v>254</v>
      </c>
      <c r="I111" s="54" t="s">
        <v>254</v>
      </c>
      <c r="J111" s="22" t="s">
        <v>44</v>
      </c>
      <c r="K111" s="23">
        <v>0.33</v>
      </c>
      <c r="L111" s="60">
        <v>1650</v>
      </c>
      <c r="M111" s="25"/>
      <c r="N111" s="25"/>
      <c r="O111" s="59">
        <v>5000</v>
      </c>
      <c r="P111" s="25"/>
      <c r="Q111" s="25"/>
      <c r="R111" s="25"/>
      <c r="S111" s="25"/>
      <c r="T111" s="25"/>
      <c r="U111" s="25"/>
      <c r="V111" s="26"/>
      <c r="W111" s="25"/>
      <c r="X111" s="25"/>
      <c r="Y111" s="25"/>
      <c r="Z111" s="25"/>
      <c r="AA111" s="25"/>
      <c r="AB111" s="25"/>
      <c r="AC111" s="25"/>
      <c r="AD111" s="25"/>
      <c r="AE111" s="23">
        <f>SUM(M111:AD111)</f>
        <v>5000</v>
      </c>
      <c r="AF111" s="27">
        <f>AE111*K111</f>
        <v>1650</v>
      </c>
      <c r="AG111" s="23">
        <f t="shared" si="8"/>
        <v>1375</v>
      </c>
      <c r="AH111" s="23">
        <v>1375</v>
      </c>
      <c r="AI111" s="23">
        <f t="shared" si="5"/>
        <v>1375</v>
      </c>
      <c r="AJ111" s="23">
        <f t="shared" si="6"/>
        <v>0.33</v>
      </c>
      <c r="AK111" s="23">
        <v>0.27500000000000002</v>
      </c>
      <c r="AL111" s="23">
        <f t="shared" si="7"/>
        <v>0.27500000000000002</v>
      </c>
      <c r="AM111" s="23"/>
      <c r="AN111" s="23"/>
      <c r="AO111" s="23"/>
      <c r="AP111" s="23"/>
    </row>
    <row r="112" spans="1:43" ht="37.5" customHeight="1" x14ac:dyDescent="0.25">
      <c r="A112" s="19"/>
      <c r="B112" s="41"/>
      <c r="C112" s="41">
        <v>245</v>
      </c>
      <c r="D112" s="20">
        <v>111</v>
      </c>
      <c r="E112" s="42" t="s">
        <v>243</v>
      </c>
      <c r="F112" s="42" t="s">
        <v>243</v>
      </c>
      <c r="G112" s="42" t="s">
        <v>243</v>
      </c>
      <c r="H112" s="91" t="s">
        <v>243</v>
      </c>
      <c r="I112" s="91" t="s">
        <v>243</v>
      </c>
      <c r="J112" s="22" t="s">
        <v>44</v>
      </c>
      <c r="K112" s="23"/>
      <c r="L112" s="60"/>
      <c r="M112" s="25"/>
      <c r="N112" s="25"/>
      <c r="O112" s="59">
        <v>5</v>
      </c>
      <c r="P112" s="25"/>
      <c r="Q112" s="25"/>
      <c r="R112" s="25"/>
      <c r="S112" s="25"/>
      <c r="T112" s="25"/>
      <c r="U112" s="25"/>
      <c r="V112" s="26"/>
      <c r="W112" s="25"/>
      <c r="X112" s="25"/>
      <c r="Y112" s="25"/>
      <c r="Z112" s="25"/>
      <c r="AA112" s="25"/>
      <c r="AB112" s="25"/>
      <c r="AC112" s="25"/>
      <c r="AD112" s="25"/>
      <c r="AE112" s="23">
        <f>SUM(M112:AD112)</f>
        <v>5</v>
      </c>
      <c r="AF112" s="27">
        <f>AE112*K112</f>
        <v>0</v>
      </c>
      <c r="AG112" s="23">
        <f t="shared" si="8"/>
        <v>0</v>
      </c>
      <c r="AH112" s="23">
        <v>0</v>
      </c>
      <c r="AI112" s="23">
        <f t="shared" si="5"/>
        <v>0</v>
      </c>
      <c r="AJ112" s="23">
        <f t="shared" si="6"/>
        <v>0</v>
      </c>
      <c r="AK112" s="23">
        <v>0</v>
      </c>
      <c r="AL112" s="23">
        <f t="shared" si="7"/>
        <v>0</v>
      </c>
      <c r="AM112" s="23"/>
      <c r="AN112" s="23"/>
      <c r="AO112" s="23"/>
      <c r="AP112" s="23"/>
    </row>
    <row r="113" spans="1:42" ht="37.5" customHeight="1" x14ac:dyDescent="0.25">
      <c r="A113" s="19" t="s">
        <v>14</v>
      </c>
      <c r="B113" s="41">
        <v>3</v>
      </c>
      <c r="C113" s="41">
        <v>246</v>
      </c>
      <c r="D113" s="20">
        <v>112</v>
      </c>
      <c r="E113" s="54" t="s">
        <v>255</v>
      </c>
      <c r="F113" s="54" t="s">
        <v>255</v>
      </c>
      <c r="G113" s="54" t="s">
        <v>255</v>
      </c>
      <c r="H113" s="54" t="s">
        <v>256</v>
      </c>
      <c r="I113" s="54" t="s">
        <v>256</v>
      </c>
      <c r="J113" s="22" t="s">
        <v>44</v>
      </c>
      <c r="K113" s="23">
        <v>0.33</v>
      </c>
      <c r="L113" s="60">
        <v>1650</v>
      </c>
      <c r="M113" s="25"/>
      <c r="N113" s="25"/>
      <c r="O113" s="59">
        <v>5000</v>
      </c>
      <c r="P113" s="25"/>
      <c r="Q113" s="25"/>
      <c r="R113" s="25"/>
      <c r="S113" s="25"/>
      <c r="T113" s="25"/>
      <c r="U113" s="25"/>
      <c r="V113" s="26"/>
      <c r="W113" s="25"/>
      <c r="X113" s="25"/>
      <c r="Y113" s="25"/>
      <c r="Z113" s="25"/>
      <c r="AA113" s="25"/>
      <c r="AB113" s="25"/>
      <c r="AC113" s="25"/>
      <c r="AD113" s="25"/>
      <c r="AE113" s="23">
        <f>SUM(M113:AD113)</f>
        <v>5000</v>
      </c>
      <c r="AF113" s="27">
        <f>AE113*K113</f>
        <v>1650</v>
      </c>
      <c r="AG113" s="23">
        <f t="shared" si="8"/>
        <v>1375</v>
      </c>
      <c r="AH113" s="23">
        <v>1375</v>
      </c>
      <c r="AI113" s="23">
        <f t="shared" si="5"/>
        <v>1375</v>
      </c>
      <c r="AJ113" s="23">
        <f t="shared" si="6"/>
        <v>0.33</v>
      </c>
      <c r="AK113" s="23">
        <v>0.27500000000000002</v>
      </c>
      <c r="AL113" s="23">
        <f t="shared" si="7"/>
        <v>0.27500000000000002</v>
      </c>
      <c r="AM113" s="23"/>
      <c r="AN113" s="23"/>
      <c r="AO113" s="23"/>
      <c r="AP113" s="23"/>
    </row>
    <row r="114" spans="1:42" ht="37.5" customHeight="1" x14ac:dyDescent="0.25">
      <c r="A114" s="19"/>
      <c r="B114" s="41"/>
      <c r="C114" s="41">
        <v>246</v>
      </c>
      <c r="D114" s="20">
        <v>113</v>
      </c>
      <c r="E114" s="42" t="s">
        <v>243</v>
      </c>
      <c r="F114" s="42" t="s">
        <v>243</v>
      </c>
      <c r="G114" s="42" t="s">
        <v>243</v>
      </c>
      <c r="H114" s="91" t="s">
        <v>243</v>
      </c>
      <c r="I114" s="91" t="s">
        <v>243</v>
      </c>
      <c r="J114" s="22" t="s">
        <v>44</v>
      </c>
      <c r="K114" s="23"/>
      <c r="L114" s="60"/>
      <c r="M114" s="25"/>
      <c r="N114" s="25"/>
      <c r="O114" s="59">
        <v>5</v>
      </c>
      <c r="P114" s="25"/>
      <c r="Q114" s="25"/>
      <c r="R114" s="25"/>
      <c r="S114" s="25"/>
      <c r="T114" s="25"/>
      <c r="U114" s="25"/>
      <c r="V114" s="26"/>
      <c r="W114" s="25"/>
      <c r="X114" s="25"/>
      <c r="Y114" s="25"/>
      <c r="Z114" s="25"/>
      <c r="AA114" s="25"/>
      <c r="AB114" s="25"/>
      <c r="AC114" s="25"/>
      <c r="AD114" s="25"/>
      <c r="AE114" s="23">
        <f>SUM(M114:AD114)</f>
        <v>5</v>
      </c>
      <c r="AF114" s="27">
        <f>AE114*K114</f>
        <v>0</v>
      </c>
      <c r="AG114" s="23">
        <f t="shared" si="8"/>
        <v>0</v>
      </c>
      <c r="AH114" s="23">
        <v>0</v>
      </c>
      <c r="AI114" s="23">
        <f t="shared" si="5"/>
        <v>0</v>
      </c>
      <c r="AJ114" s="23">
        <f t="shared" si="6"/>
        <v>0</v>
      </c>
      <c r="AK114" s="23">
        <v>0</v>
      </c>
      <c r="AL114" s="23">
        <f t="shared" si="7"/>
        <v>0</v>
      </c>
      <c r="AM114" s="23"/>
      <c r="AN114" s="23"/>
      <c r="AO114" s="23"/>
      <c r="AP114" s="23"/>
    </row>
    <row r="115" spans="1:42" ht="37.5" customHeight="1" x14ac:dyDescent="0.25">
      <c r="A115" s="19" t="s">
        <v>19</v>
      </c>
      <c r="B115" s="41">
        <v>6</v>
      </c>
      <c r="C115" s="41">
        <v>247</v>
      </c>
      <c r="D115" s="20">
        <v>114</v>
      </c>
      <c r="E115" s="42" t="s">
        <v>257</v>
      </c>
      <c r="F115" s="69" t="s">
        <v>258</v>
      </c>
      <c r="G115" s="42" t="s">
        <v>257</v>
      </c>
      <c r="H115" s="42" t="s">
        <v>259</v>
      </c>
      <c r="I115" s="69" t="s">
        <v>260</v>
      </c>
      <c r="J115" s="22" t="s">
        <v>44</v>
      </c>
      <c r="K115" s="82">
        <v>120</v>
      </c>
      <c r="L115" s="82">
        <v>1200</v>
      </c>
      <c r="M115" s="25"/>
      <c r="N115" s="25"/>
      <c r="O115" s="25"/>
      <c r="P115" s="25"/>
      <c r="Q115" s="25"/>
      <c r="R115" s="25"/>
      <c r="S115" s="25"/>
      <c r="T115" s="82">
        <v>10</v>
      </c>
      <c r="U115" s="25"/>
      <c r="V115" s="26"/>
      <c r="W115" s="25"/>
      <c r="X115" s="25"/>
      <c r="Y115" s="25"/>
      <c r="Z115" s="25"/>
      <c r="AA115" s="25"/>
      <c r="AB115" s="25"/>
      <c r="AC115" s="25"/>
      <c r="AD115" s="25"/>
      <c r="AE115" s="23">
        <f>SUM(M115:AD115)</f>
        <v>10</v>
      </c>
      <c r="AF115" s="27">
        <f>AE115*K115</f>
        <v>1200</v>
      </c>
      <c r="AG115" s="23">
        <f t="shared" si="8"/>
        <v>1000</v>
      </c>
      <c r="AH115" s="23">
        <v>1000</v>
      </c>
      <c r="AI115" s="23">
        <f t="shared" si="5"/>
        <v>1000</v>
      </c>
      <c r="AJ115" s="23">
        <f t="shared" si="6"/>
        <v>120</v>
      </c>
      <c r="AK115" s="23">
        <v>100</v>
      </c>
      <c r="AL115" s="23">
        <f t="shared" si="7"/>
        <v>100</v>
      </c>
      <c r="AM115" s="23"/>
      <c r="AN115" s="23"/>
      <c r="AO115" s="23"/>
      <c r="AP115" s="23"/>
    </row>
    <row r="116" spans="1:42" ht="37.5" customHeight="1" x14ac:dyDescent="0.25">
      <c r="A116" s="19" t="s">
        <v>15</v>
      </c>
      <c r="B116" s="20">
        <v>12</v>
      </c>
      <c r="C116" s="94">
        <v>251</v>
      </c>
      <c r="D116" s="20">
        <v>115</v>
      </c>
      <c r="E116" s="21" t="s">
        <v>261</v>
      </c>
      <c r="F116" s="21" t="s">
        <v>261</v>
      </c>
      <c r="G116" s="21" t="s">
        <v>261</v>
      </c>
      <c r="H116" s="21" t="s">
        <v>262</v>
      </c>
      <c r="I116" s="21" t="s">
        <v>262</v>
      </c>
      <c r="J116" s="22" t="s">
        <v>44</v>
      </c>
      <c r="K116" s="23">
        <v>1800</v>
      </c>
      <c r="L116" s="24">
        <f>K116*P116</f>
        <v>18000</v>
      </c>
      <c r="M116" s="25"/>
      <c r="N116" s="25"/>
      <c r="O116" s="25"/>
      <c r="P116" s="22">
        <v>10</v>
      </c>
      <c r="Q116" s="25"/>
      <c r="R116" s="25"/>
      <c r="S116" s="25"/>
      <c r="T116" s="25"/>
      <c r="U116" s="25"/>
      <c r="V116" s="26"/>
      <c r="W116" s="25"/>
      <c r="X116" s="25"/>
      <c r="Y116" s="25"/>
      <c r="Z116" s="25"/>
      <c r="AA116" s="25"/>
      <c r="AB116" s="25"/>
      <c r="AC116" s="25"/>
      <c r="AD116" s="25"/>
      <c r="AE116" s="23">
        <f>SUM(M116:AD116)</f>
        <v>10</v>
      </c>
      <c r="AF116" s="27">
        <f>AE116*K116</f>
        <v>18000</v>
      </c>
      <c r="AG116" s="23">
        <f t="shared" si="8"/>
        <v>15000</v>
      </c>
      <c r="AH116" s="23">
        <v>15000</v>
      </c>
      <c r="AI116" s="23">
        <f t="shared" si="5"/>
        <v>15000</v>
      </c>
      <c r="AJ116" s="23">
        <f t="shared" si="6"/>
        <v>1800</v>
      </c>
      <c r="AK116" s="23">
        <v>1500</v>
      </c>
      <c r="AL116" s="23">
        <f t="shared" si="7"/>
        <v>1500</v>
      </c>
      <c r="AM116" s="23"/>
      <c r="AN116" s="23"/>
      <c r="AO116" s="23"/>
      <c r="AP116" s="23"/>
    </row>
    <row r="117" spans="1:42" ht="37.5" customHeight="1" x14ac:dyDescent="0.25">
      <c r="A117" s="19"/>
      <c r="B117" s="20">
        <v>1</v>
      </c>
      <c r="C117" s="41">
        <v>252</v>
      </c>
      <c r="D117" s="20">
        <v>116</v>
      </c>
      <c r="E117" s="21" t="s">
        <v>263</v>
      </c>
      <c r="F117" s="21" t="s">
        <v>263</v>
      </c>
      <c r="G117" s="21" t="s">
        <v>263</v>
      </c>
      <c r="H117" s="21" t="s">
        <v>264</v>
      </c>
      <c r="I117" s="21" t="s">
        <v>264</v>
      </c>
      <c r="J117" s="22" t="s">
        <v>44</v>
      </c>
      <c r="K117" s="24">
        <v>1500</v>
      </c>
      <c r="L117" s="24">
        <v>45000</v>
      </c>
      <c r="M117" s="25"/>
      <c r="N117" s="25"/>
      <c r="O117" s="25"/>
      <c r="P117" s="22">
        <v>30</v>
      </c>
      <c r="Q117" s="25"/>
      <c r="R117" s="25"/>
      <c r="S117" s="25"/>
      <c r="T117" s="25"/>
      <c r="U117" s="25"/>
      <c r="V117" s="26"/>
      <c r="W117" s="25"/>
      <c r="X117" s="25"/>
      <c r="Y117" s="25"/>
      <c r="Z117" s="25"/>
      <c r="AA117" s="25"/>
      <c r="AB117" s="25"/>
      <c r="AC117" s="25"/>
      <c r="AD117" s="25"/>
      <c r="AE117" s="23">
        <f>SUM(M117:AD117)</f>
        <v>30</v>
      </c>
      <c r="AF117" s="27">
        <f>AE117*K117</f>
        <v>45000</v>
      </c>
      <c r="AG117" s="23">
        <f t="shared" si="8"/>
        <v>37500</v>
      </c>
      <c r="AH117" s="23">
        <v>37500</v>
      </c>
      <c r="AI117" s="23">
        <f t="shared" si="5"/>
        <v>37500</v>
      </c>
      <c r="AJ117" s="23">
        <f t="shared" si="6"/>
        <v>1500</v>
      </c>
      <c r="AK117" s="23">
        <v>1250</v>
      </c>
      <c r="AL117" s="23">
        <f t="shared" si="7"/>
        <v>1250</v>
      </c>
      <c r="AM117" s="23"/>
      <c r="AN117" s="23"/>
      <c r="AO117" s="23"/>
      <c r="AP117" s="23"/>
    </row>
    <row r="118" spans="1:42" ht="37.5" customHeight="1" x14ac:dyDescent="0.25">
      <c r="A118" s="19" t="s">
        <v>21</v>
      </c>
      <c r="B118" s="35"/>
      <c r="C118" s="41">
        <v>253</v>
      </c>
      <c r="D118" s="20">
        <v>117</v>
      </c>
      <c r="E118" s="42" t="s">
        <v>265</v>
      </c>
      <c r="F118" s="42" t="s">
        <v>265</v>
      </c>
      <c r="G118" s="42" t="s">
        <v>265</v>
      </c>
      <c r="H118" s="42" t="s">
        <v>265</v>
      </c>
      <c r="I118" s="42" t="s">
        <v>265</v>
      </c>
      <c r="J118" s="23" t="s">
        <v>266</v>
      </c>
      <c r="K118" s="24">
        <v>660</v>
      </c>
      <c r="L118" s="24">
        <f>K118*V118</f>
        <v>1320</v>
      </c>
      <c r="M118" s="25"/>
      <c r="N118" s="25"/>
      <c r="O118" s="25"/>
      <c r="P118" s="25"/>
      <c r="Q118" s="25"/>
      <c r="R118" s="25"/>
      <c r="S118" s="25"/>
      <c r="T118" s="25"/>
      <c r="U118" s="25"/>
      <c r="V118" s="70">
        <v>2</v>
      </c>
      <c r="W118" s="25"/>
      <c r="X118" s="25"/>
      <c r="Y118" s="25"/>
      <c r="Z118" s="25"/>
      <c r="AA118" s="25"/>
      <c r="AB118" s="25"/>
      <c r="AC118" s="25"/>
      <c r="AD118" s="25"/>
      <c r="AE118" s="23">
        <f>SUM(M118:AD118)</f>
        <v>2</v>
      </c>
      <c r="AF118" s="27">
        <f>AE118*K118</f>
        <v>1320</v>
      </c>
      <c r="AG118" s="23">
        <f t="shared" si="8"/>
        <v>1100</v>
      </c>
      <c r="AH118" s="23">
        <v>1100</v>
      </c>
      <c r="AI118" s="23">
        <f t="shared" si="5"/>
        <v>1100</v>
      </c>
      <c r="AJ118" s="23">
        <f t="shared" si="6"/>
        <v>660</v>
      </c>
      <c r="AK118" s="23">
        <v>550</v>
      </c>
      <c r="AL118" s="23">
        <f t="shared" si="7"/>
        <v>550</v>
      </c>
      <c r="AM118" s="23"/>
      <c r="AN118" s="23"/>
      <c r="AO118" s="23"/>
      <c r="AP118" s="23"/>
    </row>
    <row r="119" spans="1:42" ht="37.5" customHeight="1" x14ac:dyDescent="0.25">
      <c r="A119" s="19" t="s">
        <v>19</v>
      </c>
      <c r="B119" s="41">
        <v>15</v>
      </c>
      <c r="C119" s="94">
        <v>254</v>
      </c>
      <c r="D119" s="20">
        <v>118</v>
      </c>
      <c r="E119" s="42" t="s">
        <v>267</v>
      </c>
      <c r="F119" s="42" t="s">
        <v>267</v>
      </c>
      <c r="G119" s="42" t="s">
        <v>267</v>
      </c>
      <c r="H119" s="42" t="s">
        <v>267</v>
      </c>
      <c r="I119" s="42" t="s">
        <v>267</v>
      </c>
      <c r="J119" s="22" t="s">
        <v>44</v>
      </c>
      <c r="K119" s="44">
        <v>9180</v>
      </c>
      <c r="L119" s="45">
        <v>18360</v>
      </c>
      <c r="M119" s="25"/>
      <c r="N119" s="25"/>
      <c r="O119" s="25"/>
      <c r="P119" s="25"/>
      <c r="Q119" s="25"/>
      <c r="R119" s="25"/>
      <c r="S119" s="25"/>
      <c r="T119" s="44">
        <v>2</v>
      </c>
      <c r="U119" s="25"/>
      <c r="V119" s="26"/>
      <c r="W119" s="25"/>
      <c r="X119" s="25"/>
      <c r="Y119" s="25"/>
      <c r="Z119" s="25"/>
      <c r="AA119" s="25"/>
      <c r="AB119" s="25"/>
      <c r="AC119" s="25"/>
      <c r="AD119" s="25"/>
      <c r="AE119" s="23">
        <f>SUM(M119:AD119)</f>
        <v>2</v>
      </c>
      <c r="AF119" s="27">
        <f>AE119*K119</f>
        <v>18360</v>
      </c>
      <c r="AG119" s="23">
        <f t="shared" si="8"/>
        <v>15300</v>
      </c>
      <c r="AH119" s="23">
        <v>15300</v>
      </c>
      <c r="AI119" s="23">
        <f t="shared" si="5"/>
        <v>15300</v>
      </c>
      <c r="AJ119" s="23">
        <f t="shared" si="6"/>
        <v>9180</v>
      </c>
      <c r="AK119" s="23">
        <v>7650</v>
      </c>
      <c r="AL119" s="23">
        <f t="shared" si="7"/>
        <v>7650</v>
      </c>
      <c r="AM119" s="23"/>
      <c r="AN119" s="23"/>
      <c r="AO119" s="23"/>
      <c r="AP119" s="23"/>
    </row>
    <row r="120" spans="1:42" ht="37.5" customHeight="1" x14ac:dyDescent="0.25">
      <c r="A120" s="19" t="s">
        <v>19</v>
      </c>
      <c r="B120" s="35">
        <v>8</v>
      </c>
      <c r="C120" s="41">
        <v>255</v>
      </c>
      <c r="D120" s="20">
        <v>119</v>
      </c>
      <c r="E120" s="48" t="s">
        <v>268</v>
      </c>
      <c r="F120" s="48" t="s">
        <v>268</v>
      </c>
      <c r="G120" s="48" t="s">
        <v>268</v>
      </c>
      <c r="H120" s="48" t="s">
        <v>269</v>
      </c>
      <c r="I120" s="48" t="s">
        <v>269</v>
      </c>
      <c r="J120" s="22" t="s">
        <v>44</v>
      </c>
      <c r="K120" s="60">
        <v>12</v>
      </c>
      <c r="L120" s="60">
        <v>1200</v>
      </c>
      <c r="M120" s="25"/>
      <c r="N120" s="25"/>
      <c r="O120" s="25"/>
      <c r="P120" s="25"/>
      <c r="Q120" s="25"/>
      <c r="R120" s="25"/>
      <c r="S120" s="25"/>
      <c r="T120" s="59">
        <v>100</v>
      </c>
      <c r="U120" s="25"/>
      <c r="V120" s="26"/>
      <c r="W120" s="25"/>
      <c r="X120" s="25"/>
      <c r="Y120" s="25"/>
      <c r="Z120" s="25"/>
      <c r="AA120" s="25"/>
      <c r="AB120" s="25"/>
      <c r="AC120" s="25"/>
      <c r="AD120" s="25"/>
      <c r="AE120" s="23">
        <f>SUM(M120:AD120)</f>
        <v>100</v>
      </c>
      <c r="AF120" s="27">
        <f>AE120*K120</f>
        <v>1200</v>
      </c>
      <c r="AG120" s="23">
        <f t="shared" si="8"/>
        <v>1000</v>
      </c>
      <c r="AH120" s="23">
        <v>1000</v>
      </c>
      <c r="AI120" s="23">
        <f t="shared" si="5"/>
        <v>1000</v>
      </c>
      <c r="AJ120" s="23">
        <f t="shared" si="6"/>
        <v>12</v>
      </c>
      <c r="AK120" s="23">
        <v>10</v>
      </c>
      <c r="AL120" s="23">
        <f t="shared" si="7"/>
        <v>10</v>
      </c>
      <c r="AM120" s="23"/>
      <c r="AN120" s="23"/>
      <c r="AO120" s="23"/>
      <c r="AP120" s="23"/>
    </row>
    <row r="121" spans="1:42" ht="37.5" customHeight="1" x14ac:dyDescent="0.25">
      <c r="C121" s="97"/>
      <c r="D121" s="97"/>
      <c r="E121" s="98"/>
      <c r="F121" s="98"/>
      <c r="G121" s="98"/>
      <c r="H121" s="98"/>
      <c r="I121" s="98"/>
      <c r="J121" s="99"/>
      <c r="K121" s="100"/>
      <c r="L121" s="100"/>
      <c r="M121" s="28">
        <f>SUM(M2:M120)</f>
        <v>3000</v>
      </c>
      <c r="N121" s="28">
        <f t="shared" ref="N121:AD121" si="9">SUM(N2:N120)</f>
        <v>25</v>
      </c>
      <c r="O121" s="28">
        <f t="shared" si="9"/>
        <v>24024</v>
      </c>
      <c r="P121" s="28">
        <f t="shared" si="9"/>
        <v>2115</v>
      </c>
      <c r="Q121" s="28">
        <f t="shared" si="9"/>
        <v>370</v>
      </c>
      <c r="R121" s="28">
        <f t="shared" si="9"/>
        <v>2098</v>
      </c>
      <c r="S121" s="28">
        <f t="shared" si="9"/>
        <v>10660</v>
      </c>
      <c r="T121" s="28">
        <f t="shared" si="9"/>
        <v>6240</v>
      </c>
      <c r="U121" s="28">
        <f t="shared" si="9"/>
        <v>160</v>
      </c>
      <c r="V121" s="28">
        <f t="shared" si="9"/>
        <v>2109</v>
      </c>
      <c r="W121" s="28">
        <f t="shared" si="9"/>
        <v>836</v>
      </c>
      <c r="X121" s="28">
        <f t="shared" si="9"/>
        <v>600</v>
      </c>
      <c r="Y121" s="28">
        <f t="shared" si="9"/>
        <v>11129</v>
      </c>
      <c r="Z121" s="28">
        <f t="shared" si="9"/>
        <v>5</v>
      </c>
      <c r="AA121" s="28">
        <f t="shared" si="9"/>
        <v>17</v>
      </c>
      <c r="AB121" s="28">
        <f t="shared" si="9"/>
        <v>70</v>
      </c>
      <c r="AC121" s="28">
        <f t="shared" si="9"/>
        <v>2000</v>
      </c>
      <c r="AD121" s="28">
        <f t="shared" si="9"/>
        <v>75</v>
      </c>
      <c r="AG121" s="23"/>
      <c r="AI121" s="101">
        <f>SUM(AI2:AI120)</f>
        <v>2632899.9864341095</v>
      </c>
      <c r="AM121" s="27"/>
      <c r="AN121" s="27"/>
      <c r="AO121" s="27"/>
      <c r="AP121" s="27"/>
    </row>
    <row r="122" spans="1:42" ht="37.5" customHeight="1" x14ac:dyDescent="0.25">
      <c r="C122" s="97"/>
      <c r="D122" s="97"/>
      <c r="E122" s="98"/>
      <c r="F122" s="98"/>
      <c r="G122" s="98"/>
      <c r="H122" s="98"/>
      <c r="I122" s="98"/>
      <c r="J122" s="99"/>
      <c r="K122" s="100"/>
      <c r="L122" s="100"/>
      <c r="T122" s="102"/>
      <c r="AG122" s="23"/>
      <c r="AM122" s="27"/>
      <c r="AN122" s="27"/>
      <c r="AO122" s="27"/>
      <c r="AP122" s="27"/>
    </row>
    <row r="123" spans="1:42" ht="37.5" customHeight="1" x14ac:dyDescent="0.25">
      <c r="C123" s="97"/>
      <c r="D123" s="97"/>
      <c r="E123" s="98"/>
      <c r="F123" s="98"/>
      <c r="G123" s="98"/>
      <c r="H123" s="98"/>
      <c r="I123" s="98"/>
      <c r="J123" s="99"/>
      <c r="K123" s="100"/>
      <c r="L123" s="100"/>
      <c r="T123" s="102"/>
      <c r="AG123" s="23"/>
      <c r="AM123" s="27"/>
      <c r="AN123" s="27"/>
      <c r="AO123" s="27"/>
      <c r="AP123" s="27"/>
    </row>
    <row r="124" spans="1:42" ht="37.5" customHeight="1" x14ac:dyDescent="0.25">
      <c r="AG124" s="105">
        <f>SUM(AG2:AG120)</f>
        <v>2582910.083333334</v>
      </c>
      <c r="AH124" s="106">
        <f>SUM(AH2:AH120)</f>
        <v>2582650.3399999994</v>
      </c>
      <c r="AI124" s="105">
        <f>SUM(AI2:AI121)</f>
        <v>5265799.972868219</v>
      </c>
      <c r="AJ124" s="106"/>
      <c r="AK124" s="106"/>
      <c r="AL124" s="106"/>
      <c r="AM124" s="107"/>
    </row>
  </sheetData>
  <autoFilter ref="A1:AP121" xr:uid="{00000000-0009-0000-0000-000001000000}"/>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Spre R. Part II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2026-04-28T11:56:12Z</dcterms:created>
  <dcterms:modified xsi:type="dcterms:W3CDTF">2026-04-28T11:56:45Z</dcterms:modified>
</cp:coreProperties>
</file>